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DEP\Desktop\Documentos IDEP\2023\Comité  Institucional Gestión y Desempeño\Enero\25\"/>
    </mc:Choice>
  </mc:AlternateContent>
  <bookViews>
    <workbookView xWindow="0" yWindow="0" windowWidth="20490" windowHeight="7065"/>
  </bookViews>
  <sheets>
    <sheet name="Portada" sheetId="1" r:id="rId1"/>
    <sheet name="Riesg Gestión" sheetId="2" r:id="rId2"/>
    <sheet name="Riesg Corrupc" sheetId="3" r:id="rId3"/>
    <sheet name="Tabla probabilidad" sheetId="4" r:id="rId4"/>
    <sheet name="Tabla Impacto" sheetId="5" r:id="rId5"/>
    <sheet name="Opciones Tratamiento" sheetId="6" state="hidden" r:id="rId6"/>
    <sheet name="Tabla Valoración controles" sheetId="8" r:id="rId7"/>
    <sheet name="Hoja1" sheetId="10" state="hidden" r:id="rId8"/>
  </sheets>
  <externalReferences>
    <externalReference r:id="rId9"/>
    <externalReference r:id="rId10"/>
    <externalReference r:id="rId11"/>
    <externalReference r:id="rId12"/>
    <externalReference r:id="rId13"/>
  </externalReferences>
  <definedNames>
    <definedName name="_xlnm._FilterDatabase" localSheetId="2" hidden="1">'Riesg Corrupc'!$A$11:$BV$34</definedName>
    <definedName name="_xlnm._FilterDatabase" localSheetId="1" hidden="1">'Riesg Gestión'!$B$9:$BB$60</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4" i="2" l="1"/>
  <c r="AG28" i="3" l="1"/>
  <c r="R14" i="2"/>
  <c r="R15" i="2"/>
  <c r="F152" i="5" l="1"/>
  <c r="F151" i="5"/>
  <c r="F150" i="5"/>
  <c r="F149" i="5"/>
  <c r="F148" i="5"/>
  <c r="F147" i="5"/>
  <c r="F146" i="5"/>
  <c r="F145" i="5"/>
  <c r="F144" i="5"/>
  <c r="F143" i="5"/>
  <c r="F142" i="5"/>
  <c r="F141" i="5"/>
  <c r="AO33" i="3"/>
  <c r="AL33" i="3"/>
  <c r="AW33" i="3" s="1"/>
  <c r="AV33" i="3" s="1"/>
  <c r="AO32" i="3"/>
  <c r="AL32" i="3"/>
  <c r="AW32" i="3" s="1"/>
  <c r="AV32" i="3" s="1"/>
  <c r="AH32" i="3"/>
  <c r="AC32" i="3"/>
  <c r="AD32" i="3" s="1"/>
  <c r="I32" i="3"/>
  <c r="AI32" i="3" s="1"/>
  <c r="AO31" i="3"/>
  <c r="AL31" i="3"/>
  <c r="AH31" i="3"/>
  <c r="AC31" i="3"/>
  <c r="AD31" i="3" s="1"/>
  <c r="I31" i="3"/>
  <c r="AO30" i="3"/>
  <c r="AL30" i="3"/>
  <c r="AH30" i="3"/>
  <c r="AC30" i="3"/>
  <c r="AD30" i="3" s="1"/>
  <c r="I30" i="3"/>
  <c r="AO29" i="3"/>
  <c r="AL29" i="3"/>
  <c r="AH29" i="3"/>
  <c r="AC29" i="3"/>
  <c r="AD29" i="3" s="1"/>
  <c r="I29" i="3"/>
  <c r="AO28" i="3"/>
  <c r="AL28" i="3"/>
  <c r="AH28" i="3"/>
  <c r="AC28" i="3"/>
  <c r="AD28" i="3" s="1"/>
  <c r="I28" i="3"/>
  <c r="AS27" i="3"/>
  <c r="AT27" i="3" s="1"/>
  <c r="AO27" i="3"/>
  <c r="AL27" i="3"/>
  <c r="AW27" i="3" s="1"/>
  <c r="AV27" i="3" s="1"/>
  <c r="AO26" i="3"/>
  <c r="AL26" i="3"/>
  <c r="AF26" i="3"/>
  <c r="AC26" i="3"/>
  <c r="AD26" i="3" s="1"/>
  <c r="I26" i="3"/>
  <c r="AO25" i="3"/>
  <c r="AL25" i="3"/>
  <c r="AW25" i="3" s="1"/>
  <c r="AV25" i="3" s="1"/>
  <c r="AO24" i="3"/>
  <c r="AL24" i="3"/>
  <c r="AO23" i="3"/>
  <c r="AL23" i="3"/>
  <c r="AF23" i="3"/>
  <c r="AC23" i="3"/>
  <c r="AD23" i="3" s="1"/>
  <c r="I23" i="3"/>
  <c r="AO22" i="3"/>
  <c r="AL22" i="3"/>
  <c r="AW22" i="3" s="1"/>
  <c r="AV22" i="3" s="1"/>
  <c r="AO21" i="3"/>
  <c r="AL21" i="3"/>
  <c r="AF21" i="3"/>
  <c r="AC21" i="3"/>
  <c r="AD21" i="3" s="1"/>
  <c r="I21" i="3"/>
  <c r="AO20" i="3"/>
  <c r="AL20" i="3"/>
  <c r="AO19" i="3"/>
  <c r="AL19" i="3"/>
  <c r="AO18" i="3"/>
  <c r="AL18" i="3"/>
  <c r="AF18" i="3"/>
  <c r="AC18" i="3"/>
  <c r="AD18" i="3" s="1"/>
  <c r="I18" i="3"/>
  <c r="AO17" i="3"/>
  <c r="AL17" i="3"/>
  <c r="AW17" i="3" s="1"/>
  <c r="AV17" i="3" s="1"/>
  <c r="AO16" i="3"/>
  <c r="AL16" i="3"/>
  <c r="AF16" i="3"/>
  <c r="AC16" i="3"/>
  <c r="AD16" i="3" s="1"/>
  <c r="I16" i="3"/>
  <c r="AO15" i="3"/>
  <c r="AL15" i="3"/>
  <c r="AO14" i="3"/>
  <c r="AL14" i="3"/>
  <c r="AW14" i="3" s="1"/>
  <c r="AV14" i="3" s="1"/>
  <c r="AO13" i="3"/>
  <c r="AL13" i="3"/>
  <c r="AF13" i="3"/>
  <c r="AC13" i="3"/>
  <c r="AD13" i="3" s="1"/>
  <c r="I13" i="3"/>
  <c r="U58" i="2"/>
  <c r="R58" i="2"/>
  <c r="I58" i="2"/>
  <c r="U57" i="2"/>
  <c r="R57" i="2"/>
  <c r="I57" i="2"/>
  <c r="J57" i="2" s="1"/>
  <c r="U56" i="2"/>
  <c r="R56" i="2"/>
  <c r="I56" i="2"/>
  <c r="U55" i="2"/>
  <c r="R55" i="2"/>
  <c r="U54" i="2"/>
  <c r="R54" i="2"/>
  <c r="AC54" i="2" s="1"/>
  <c r="AB54" i="2" s="1"/>
  <c r="U53" i="2"/>
  <c r="R53" i="2"/>
  <c r="I53" i="2"/>
  <c r="J53" i="2" s="1"/>
  <c r="U52" i="2"/>
  <c r="R52" i="2"/>
  <c r="I52" i="2"/>
  <c r="U51" i="2"/>
  <c r="R51" i="2"/>
  <c r="I51" i="2"/>
  <c r="J51" i="2" s="1"/>
  <c r="U50" i="2"/>
  <c r="R50" i="2"/>
  <c r="I50" i="2"/>
  <c r="U49" i="2"/>
  <c r="R49" i="2"/>
  <c r="AC49" i="2" s="1"/>
  <c r="AB49" i="2" s="1"/>
  <c r="U48" i="2"/>
  <c r="R48" i="2"/>
  <c r="U47" i="2"/>
  <c r="R47" i="2"/>
  <c r="I47" i="2"/>
  <c r="J47" i="2" s="1"/>
  <c r="U46" i="2"/>
  <c r="R46" i="2"/>
  <c r="I46" i="2"/>
  <c r="U45" i="2"/>
  <c r="R45" i="2"/>
  <c r="I45" i="2"/>
  <c r="J45" i="2" s="1"/>
  <c r="U44" i="2"/>
  <c r="R44" i="2"/>
  <c r="AC44" i="2" s="1"/>
  <c r="AB44" i="2" s="1"/>
  <c r="U43" i="2"/>
  <c r="R43" i="2"/>
  <c r="AC43" i="2" s="1"/>
  <c r="AB43" i="2" s="1"/>
  <c r="U42" i="2"/>
  <c r="R42" i="2"/>
  <c r="I42" i="2"/>
  <c r="U41" i="2"/>
  <c r="R41" i="2"/>
  <c r="U40" i="2"/>
  <c r="R40" i="2"/>
  <c r="U39" i="2"/>
  <c r="R39" i="2"/>
  <c r="I39" i="2"/>
  <c r="J39" i="2" s="1"/>
  <c r="U38" i="2"/>
  <c r="R38" i="2"/>
  <c r="AC38" i="2" s="1"/>
  <c r="AB38" i="2" s="1"/>
  <c r="U37" i="2"/>
  <c r="R37" i="2"/>
  <c r="AC37" i="2" s="1"/>
  <c r="AB37" i="2" s="1"/>
  <c r="U36" i="2"/>
  <c r="R36" i="2"/>
  <c r="I36" i="2"/>
  <c r="J36" i="2" s="1"/>
  <c r="U35" i="2"/>
  <c r="R35" i="2"/>
  <c r="U34" i="2"/>
  <c r="R34" i="2"/>
  <c r="U33" i="2"/>
  <c r="R33" i="2"/>
  <c r="I33" i="2"/>
  <c r="J33" i="2" s="1"/>
  <c r="U32" i="2"/>
  <c r="R32" i="2"/>
  <c r="AC32" i="2" s="1"/>
  <c r="AB32" i="2" s="1"/>
  <c r="U31" i="2"/>
  <c r="R31" i="2"/>
  <c r="AC31" i="2" s="1"/>
  <c r="AB31" i="2" s="1"/>
  <c r="U30" i="2"/>
  <c r="R30" i="2"/>
  <c r="I30" i="2"/>
  <c r="J30" i="2" s="1"/>
  <c r="AC29" i="2"/>
  <c r="AB29" i="2" s="1"/>
  <c r="U29" i="2"/>
  <c r="Y29" i="2" s="1"/>
  <c r="AA29" i="2" s="1"/>
  <c r="AC28" i="2"/>
  <c r="AB28" i="2" s="1"/>
  <c r="U28" i="2"/>
  <c r="Y28" i="2" s="1"/>
  <c r="AA28" i="2" s="1"/>
  <c r="U27" i="2"/>
  <c r="I27" i="2"/>
  <c r="U26" i="2"/>
  <c r="R26" i="2"/>
  <c r="U25" i="2"/>
  <c r="R25" i="2"/>
  <c r="I25" i="2"/>
  <c r="J25" i="2" s="1"/>
  <c r="U24" i="2"/>
  <c r="R24" i="2"/>
  <c r="N24" i="2"/>
  <c r="I24" i="2"/>
  <c r="O24" i="2" s="1"/>
  <c r="U23" i="2"/>
  <c r="R23" i="2"/>
  <c r="U22" i="2"/>
  <c r="R22" i="2"/>
  <c r="N22" i="2"/>
  <c r="I22" i="2"/>
  <c r="J22" i="2" s="1"/>
  <c r="U21" i="2"/>
  <c r="R21" i="2"/>
  <c r="U20" i="2"/>
  <c r="R20" i="2"/>
  <c r="AC20" i="2" s="1"/>
  <c r="AB20" i="2" s="1"/>
  <c r="U19" i="2"/>
  <c r="R19" i="2"/>
  <c r="AC19" i="2" s="1"/>
  <c r="AB19" i="2" s="1"/>
  <c r="U18" i="2"/>
  <c r="R18" i="2"/>
  <c r="AC18" i="2" s="1"/>
  <c r="AB18" i="2" s="1"/>
  <c r="U17" i="2"/>
  <c r="R17" i="2"/>
  <c r="I17" i="2"/>
  <c r="J17" i="2" s="1"/>
  <c r="U16" i="2"/>
  <c r="R16" i="2"/>
  <c r="I16" i="2"/>
  <c r="J16" i="2" s="1"/>
  <c r="U15" i="2"/>
  <c r="AC15" i="2"/>
  <c r="AB15" i="2" s="1"/>
  <c r="U14" i="2"/>
  <c r="AC14" i="2"/>
  <c r="AB14" i="2" s="1"/>
  <c r="U13" i="2"/>
  <c r="R13" i="2"/>
  <c r="I13" i="2"/>
  <c r="J13" i="2" s="1"/>
  <c r="U12" i="2"/>
  <c r="R12" i="2"/>
  <c r="I12" i="2"/>
  <c r="J12" i="2" s="1"/>
  <c r="U11" i="2"/>
  <c r="R11" i="2"/>
  <c r="I11" i="2"/>
  <c r="J11" i="2" s="1"/>
  <c r="M24" i="1"/>
  <c r="L24" i="1"/>
  <c r="K24" i="1"/>
  <c r="J24" i="1"/>
  <c r="I24" i="1"/>
  <c r="H24" i="1"/>
  <c r="G24" i="1"/>
  <c r="F24" i="1"/>
  <c r="E24" i="1"/>
  <c r="D24" i="1"/>
  <c r="C24" i="1"/>
  <c r="B24" i="1"/>
  <c r="N23" i="1"/>
  <c r="N22" i="1"/>
  <c r="N21" i="1"/>
  <c r="N20" i="1"/>
  <c r="N19" i="1"/>
  <c r="N18" i="1"/>
  <c r="N17" i="1"/>
  <c r="N16" i="1"/>
  <c r="N15" i="1"/>
  <c r="N14" i="1"/>
  <c r="N13" i="1"/>
  <c r="N12" i="1"/>
  <c r="N11" i="1"/>
  <c r="N10" i="1"/>
  <c r="B153" i="5"/>
  <c r="H141" i="5"/>
  <c r="B152" i="5"/>
  <c r="B154" i="5"/>
  <c r="AS19" i="3" l="1"/>
  <c r="AS24" i="3"/>
  <c r="AS15" i="3"/>
  <c r="AS20" i="3"/>
  <c r="AT20" i="3" s="1"/>
  <c r="Y12" i="2"/>
  <c r="AA12" i="2" s="1"/>
  <c r="Y36" i="2"/>
  <c r="AA36" i="2" s="1"/>
  <c r="AC21" i="2"/>
  <c r="AB21" i="2" s="1"/>
  <c r="O22" i="2"/>
  <c r="Y26" i="2"/>
  <c r="AA26" i="2" s="1"/>
  <c r="J24" i="2"/>
  <c r="Y24" i="2" s="1"/>
  <c r="Z24" i="2" s="1"/>
  <c r="Y38" i="2"/>
  <c r="AA38" i="2" s="1"/>
  <c r="Y16" i="2"/>
  <c r="Z16" i="2" s="1"/>
  <c r="AC22" i="2"/>
  <c r="AB22" i="2" s="1"/>
  <c r="Y23" i="2"/>
  <c r="AA23" i="2" s="1"/>
  <c r="Y25" i="2"/>
  <c r="AA25" i="2" s="1"/>
  <c r="Y31" i="2"/>
  <c r="AA31" i="2" s="1"/>
  <c r="Y37" i="2"/>
  <c r="Z37" i="2" s="1"/>
  <c r="AD37" i="2" s="1"/>
  <c r="Y57" i="2"/>
  <c r="AA57" i="2" s="1"/>
  <c r="AC24" i="2"/>
  <c r="AB24" i="2" s="1"/>
  <c r="Y32" i="2"/>
  <c r="Z32" i="2" s="1"/>
  <c r="AD32" i="2" s="1"/>
  <c r="AG26" i="3"/>
  <c r="AH26" i="3" s="1"/>
  <c r="AW26" i="3" s="1"/>
  <c r="AV26" i="3" s="1"/>
  <c r="N24" i="1"/>
  <c r="AG13" i="3"/>
  <c r="AH13" i="3" s="1"/>
  <c r="AW13" i="3" s="1"/>
  <c r="AV13" i="3" s="1"/>
  <c r="AG16" i="3"/>
  <c r="AH16" i="3" s="1"/>
  <c r="AW16" i="3" s="1"/>
  <c r="AV16" i="3" s="1"/>
  <c r="AC23" i="2"/>
  <c r="AB23" i="2" s="1"/>
  <c r="Y47" i="2"/>
  <c r="AA47" i="2" s="1"/>
  <c r="AG18" i="3"/>
  <c r="AI18" i="3" s="1"/>
  <c r="Y43" i="2"/>
  <c r="Z43" i="2" s="1"/>
  <c r="AD43" i="2" s="1"/>
  <c r="Y53" i="2"/>
  <c r="Z53" i="2" s="1"/>
  <c r="AS14" i="3"/>
  <c r="AT14" i="3" s="1"/>
  <c r="AG21" i="3"/>
  <c r="AH21" i="3" s="1"/>
  <c r="AW21" i="3" s="1"/>
  <c r="AV21" i="3" s="1"/>
  <c r="AG23" i="3"/>
  <c r="AI23" i="3" s="1"/>
  <c r="Y44" i="2"/>
  <c r="AA44" i="2" s="1"/>
  <c r="AS17" i="3"/>
  <c r="AU17" i="3" s="1"/>
  <c r="AW19" i="3"/>
  <c r="AV19" i="3" s="1"/>
  <c r="Y22" i="2"/>
  <c r="Z22" i="2" s="1"/>
  <c r="Y49" i="2"/>
  <c r="AA49" i="2" s="1"/>
  <c r="Y54" i="2"/>
  <c r="Z54" i="2" s="1"/>
  <c r="AD54" i="2" s="1"/>
  <c r="Y51" i="2"/>
  <c r="AA51" i="2" s="1"/>
  <c r="AC26" i="2"/>
  <c r="AB26" i="2" s="1"/>
  <c r="Y30" i="2"/>
  <c r="Z30" i="2" s="1"/>
  <c r="Y55" i="2"/>
  <c r="AA55" i="2" s="1"/>
  <c r="AS22" i="3"/>
  <c r="AT22" i="3" s="1"/>
  <c r="AX22" i="3" s="1"/>
  <c r="AW28" i="3"/>
  <c r="AV28" i="3" s="1"/>
  <c r="AW31" i="3"/>
  <c r="AV31" i="3" s="1"/>
  <c r="AW30" i="3"/>
  <c r="AV30" i="3" s="1"/>
  <c r="AW29" i="3"/>
  <c r="AV29" i="3" s="1"/>
  <c r="Z28" i="2"/>
  <c r="AD28" i="2" s="1"/>
  <c r="L58" i="2"/>
  <c r="M58" i="2" s="1"/>
  <c r="N58" i="2" s="1"/>
  <c r="AC58" i="2" s="1"/>
  <c r="AB58" i="2" s="1"/>
  <c r="L50" i="2"/>
  <c r="M50" i="2" s="1"/>
  <c r="N50" i="2" s="1"/>
  <c r="AC50" i="2" s="1"/>
  <c r="AB50" i="2" s="1"/>
  <c r="L46" i="2"/>
  <c r="M46" i="2" s="1"/>
  <c r="N46" i="2" s="1"/>
  <c r="AC46" i="2" s="1"/>
  <c r="AB46" i="2" s="1"/>
  <c r="L42" i="2"/>
  <c r="M42" i="2" s="1"/>
  <c r="N42" i="2" s="1"/>
  <c r="AC42" i="2" s="1"/>
  <c r="AB42" i="2" s="1"/>
  <c r="L36" i="2"/>
  <c r="M36" i="2" s="1"/>
  <c r="N36" i="2" s="1"/>
  <c r="AC36" i="2" s="1"/>
  <c r="AB36" i="2" s="1"/>
  <c r="L30" i="2"/>
  <c r="M30" i="2" s="1"/>
  <c r="N30" i="2" s="1"/>
  <c r="AC30" i="2" s="1"/>
  <c r="AB30" i="2" s="1"/>
  <c r="L51" i="2"/>
  <c r="M51" i="2" s="1"/>
  <c r="L56" i="2"/>
  <c r="M56" i="2" s="1"/>
  <c r="N56" i="2" s="1"/>
  <c r="AC56" i="2" s="1"/>
  <c r="AB56" i="2" s="1"/>
  <c r="L52" i="2"/>
  <c r="M52" i="2" s="1"/>
  <c r="N52" i="2" s="1"/>
  <c r="AC52" i="2" s="1"/>
  <c r="AB52" i="2" s="1"/>
  <c r="L39" i="2"/>
  <c r="M39" i="2" s="1"/>
  <c r="L25" i="2"/>
  <c r="M25" i="2" s="1"/>
  <c r="N25" i="2" s="1"/>
  <c r="AC25" i="2" s="1"/>
  <c r="AB25" i="2" s="1"/>
  <c r="L16" i="2"/>
  <c r="M16" i="2" s="1"/>
  <c r="L12" i="2"/>
  <c r="M12" i="2" s="1"/>
  <c r="L47" i="2"/>
  <c r="M47" i="2" s="1"/>
  <c r="L33" i="2"/>
  <c r="M33" i="2" s="1"/>
  <c r="L22" i="2"/>
  <c r="L57" i="2"/>
  <c r="M57" i="2" s="1"/>
  <c r="N57" i="2" s="1"/>
  <c r="AC57" i="2" s="1"/>
  <c r="AB57" i="2" s="1"/>
  <c r="L53" i="2"/>
  <c r="M53" i="2" s="1"/>
  <c r="N53" i="2" s="1"/>
  <c r="AC53" i="2" s="1"/>
  <c r="AB53" i="2" s="1"/>
  <c r="L45" i="2"/>
  <c r="M45" i="2" s="1"/>
  <c r="L27" i="2"/>
  <c r="M27" i="2" s="1"/>
  <c r="N27" i="2" s="1"/>
  <c r="AC27" i="2" s="1"/>
  <c r="AB27" i="2" s="1"/>
  <c r="L17" i="2"/>
  <c r="M17" i="2" s="1"/>
  <c r="L13" i="2"/>
  <c r="M13" i="2" s="1"/>
  <c r="L11" i="2"/>
  <c r="M11" i="2" s="1"/>
  <c r="J27" i="2"/>
  <c r="Y27" i="2" s="1"/>
  <c r="J46" i="2"/>
  <c r="Y46" i="2" s="1"/>
  <c r="J52" i="2"/>
  <c r="Y52" i="2" s="1"/>
  <c r="AT15" i="3"/>
  <c r="AU15" i="3"/>
  <c r="AT17" i="3"/>
  <c r="AX17" i="3" s="1"/>
  <c r="AC41" i="2"/>
  <c r="AB41" i="2" s="1"/>
  <c r="Y41" i="2"/>
  <c r="J56" i="2"/>
  <c r="Y56" i="2" s="1"/>
  <c r="Z29" i="2"/>
  <c r="AD29" i="2" s="1"/>
  <c r="Y33" i="2"/>
  <c r="AC35" i="2"/>
  <c r="AB35" i="2" s="1"/>
  <c r="Y35" i="2"/>
  <c r="J42" i="2"/>
  <c r="Y42" i="2" s="1"/>
  <c r="AT24" i="3"/>
  <c r="AU24" i="3"/>
  <c r="Y39" i="2"/>
  <c r="J13" i="3"/>
  <c r="AS13" i="3" s="1"/>
  <c r="AW15" i="3"/>
  <c r="AV15" i="3" s="1"/>
  <c r="AT19" i="3"/>
  <c r="AU19" i="3"/>
  <c r="Y11" i="2"/>
  <c r="Y13" i="2"/>
  <c r="Y14" i="2"/>
  <c r="Y15" i="2"/>
  <c r="Y17" i="2"/>
  <c r="Y18" i="2"/>
  <c r="Y19" i="2"/>
  <c r="Y20" i="2"/>
  <c r="Y21" i="2"/>
  <c r="AC34" i="2"/>
  <c r="AB34" i="2" s="1"/>
  <c r="Y34" i="2"/>
  <c r="AC40" i="2"/>
  <c r="AB40" i="2" s="1"/>
  <c r="Y40" i="2"/>
  <c r="Y45" i="2"/>
  <c r="Y48" i="2"/>
  <c r="AC48" i="2"/>
  <c r="AB48" i="2" s="1"/>
  <c r="J23" i="3"/>
  <c r="AS23" i="3" s="1"/>
  <c r="AS25" i="3"/>
  <c r="AX14" i="3"/>
  <c r="J16" i="3"/>
  <c r="AS16" i="3" s="1"/>
  <c r="AW20" i="3"/>
  <c r="AV20" i="3" s="1"/>
  <c r="AW24" i="3"/>
  <c r="AV24" i="3" s="1"/>
  <c r="AI28" i="3"/>
  <c r="J28" i="3"/>
  <c r="AS28" i="3" s="1"/>
  <c r="AI29" i="3"/>
  <c r="J29" i="3"/>
  <c r="AS29" i="3" s="1"/>
  <c r="AI30" i="3"/>
  <c r="J30" i="3"/>
  <c r="AS30" i="3" s="1"/>
  <c r="AI31" i="3"/>
  <c r="J31" i="3"/>
  <c r="AS31" i="3" s="1"/>
  <c r="J50" i="2"/>
  <c r="Y50" i="2" s="1"/>
  <c r="AC55" i="2"/>
  <c r="AB55" i="2" s="1"/>
  <c r="J58" i="2"/>
  <c r="Y58" i="2" s="1"/>
  <c r="AU14" i="3"/>
  <c r="J21" i="3"/>
  <c r="AS21" i="3" s="1"/>
  <c r="AX27" i="3"/>
  <c r="J18" i="3"/>
  <c r="AS18" i="3" s="1"/>
  <c r="J26" i="3"/>
  <c r="AS26" i="3" s="1"/>
  <c r="AI26" i="3"/>
  <c r="AU27" i="3"/>
  <c r="AS33" i="3"/>
  <c r="J32" i="3"/>
  <c r="AS32" i="3" s="1"/>
  <c r="AD22" i="2" l="1"/>
  <c r="AA30" i="2"/>
  <c r="AA16" i="2"/>
  <c r="AX19" i="3"/>
  <c r="AX20" i="3"/>
  <c r="AU20" i="3"/>
  <c r="Z12" i="2"/>
  <c r="AA22" i="2"/>
  <c r="AA37" i="2"/>
  <c r="Z38" i="2"/>
  <c r="AD38" i="2" s="1"/>
  <c r="Z26" i="2"/>
  <c r="AD26" i="2" s="1"/>
  <c r="Z36" i="2"/>
  <c r="AA43" i="2"/>
  <c r="AA54" i="2"/>
  <c r="Z25" i="2"/>
  <c r="AD25" i="2" s="1"/>
  <c r="AA32" i="2"/>
  <c r="Z49" i="2"/>
  <c r="AD49" i="2" s="1"/>
  <c r="Z31" i="2"/>
  <c r="AD31" i="2" s="1"/>
  <c r="Z57" i="2"/>
  <c r="AD57" i="2" s="1"/>
  <c r="Z44" i="2"/>
  <c r="AD44" i="2" s="1"/>
  <c r="Z23" i="2"/>
  <c r="AD23" i="2" s="1"/>
  <c r="Z47" i="2"/>
  <c r="AA53" i="2"/>
  <c r="AD24" i="2"/>
  <c r="AH18" i="3"/>
  <c r="AW18" i="3" s="1"/>
  <c r="AV18" i="3" s="1"/>
  <c r="AI16" i="3"/>
  <c r="AH23" i="3"/>
  <c r="AW23" i="3" s="1"/>
  <c r="AV23" i="3" s="1"/>
  <c r="AI21" i="3"/>
  <c r="AA24" i="2"/>
  <c r="Z51" i="2"/>
  <c r="AU22" i="3"/>
  <c r="Z55" i="2"/>
  <c r="AD55" i="2" s="1"/>
  <c r="AI13" i="3"/>
  <c r="O58" i="2"/>
  <c r="O52" i="2"/>
  <c r="O30" i="2"/>
  <c r="O36" i="2"/>
  <c r="O53" i="2"/>
  <c r="O57" i="2"/>
  <c r="AD53" i="2"/>
  <c r="AD36" i="2"/>
  <c r="O50" i="2"/>
  <c r="O46" i="2"/>
  <c r="AD30" i="2"/>
  <c r="O27" i="2"/>
  <c r="O56" i="2"/>
  <c r="O42" i="2"/>
  <c r="O25" i="2"/>
  <c r="AT21" i="3"/>
  <c r="AX21" i="3" s="1"/>
  <c r="AU21" i="3"/>
  <c r="AT25" i="3"/>
  <c r="AX25" i="3" s="1"/>
  <c r="AU25" i="3"/>
  <c r="AT16" i="3"/>
  <c r="AX16" i="3" s="1"/>
  <c r="AU16" i="3"/>
  <c r="AA45" i="2"/>
  <c r="Z45" i="2"/>
  <c r="AA34" i="2"/>
  <c r="Z34" i="2"/>
  <c r="AD34" i="2" s="1"/>
  <c r="AA20" i="2"/>
  <c r="Z20" i="2"/>
  <c r="AD20" i="2" s="1"/>
  <c r="Z15" i="2"/>
  <c r="AD15" i="2" s="1"/>
  <c r="AA15" i="2"/>
  <c r="AA42" i="2"/>
  <c r="Z42" i="2"/>
  <c r="AD42" i="2" s="1"/>
  <c r="AX15" i="3"/>
  <c r="O16" i="2"/>
  <c r="N16" i="2"/>
  <c r="AC16" i="2" s="1"/>
  <c r="AB16" i="2" s="1"/>
  <c r="AD16" i="2" s="1"/>
  <c r="Z50" i="2"/>
  <c r="AD50" i="2" s="1"/>
  <c r="AA50" i="2"/>
  <c r="AT31" i="3"/>
  <c r="AX31" i="3" s="1"/>
  <c r="AU31" i="3"/>
  <c r="AT29" i="3"/>
  <c r="AX29" i="3" s="1"/>
  <c r="AU29" i="3"/>
  <c r="AA19" i="2"/>
  <c r="Z19" i="2"/>
  <c r="AD19" i="2" s="1"/>
  <c r="Z14" i="2"/>
  <c r="AD14" i="2" s="1"/>
  <c r="AA14" i="2"/>
  <c r="Z56" i="2"/>
  <c r="AD56" i="2" s="1"/>
  <c r="AA56" i="2"/>
  <c r="Z33" i="2"/>
  <c r="AA33" i="2"/>
  <c r="AA46" i="2"/>
  <c r="Z46" i="2"/>
  <c r="AD46" i="2" s="1"/>
  <c r="AA27" i="2"/>
  <c r="Z27" i="2"/>
  <c r="AD27" i="2" s="1"/>
  <c r="N11" i="2"/>
  <c r="AC11" i="2" s="1"/>
  <c r="AB11" i="2" s="1"/>
  <c r="O11" i="2"/>
  <c r="N45" i="2"/>
  <c r="AC45" i="2" s="1"/>
  <c r="AB45" i="2" s="1"/>
  <c r="O45" i="2"/>
  <c r="N33" i="2"/>
  <c r="AC33" i="2" s="1"/>
  <c r="AB33" i="2" s="1"/>
  <c r="O33" i="2"/>
  <c r="N51" i="2"/>
  <c r="AC51" i="2" s="1"/>
  <c r="AB51" i="2" s="1"/>
  <c r="O51" i="2"/>
  <c r="AT32" i="3"/>
  <c r="AX32" i="3" s="1"/>
  <c r="AU32" i="3"/>
  <c r="AT23" i="3"/>
  <c r="AU23" i="3"/>
  <c r="AA40" i="2"/>
  <c r="Z40" i="2"/>
  <c r="AD40" i="2" s="1"/>
  <c r="AA18" i="2"/>
  <c r="Z18" i="2"/>
  <c r="AD18" i="2" s="1"/>
  <c r="Z13" i="2"/>
  <c r="AA13" i="2"/>
  <c r="AA39" i="2"/>
  <c r="Z39" i="2"/>
  <c r="AX24" i="3"/>
  <c r="N13" i="2"/>
  <c r="AC13" i="2" s="1"/>
  <c r="AB13" i="2" s="1"/>
  <c r="O13" i="2"/>
  <c r="N47" i="2"/>
  <c r="AC47" i="2" s="1"/>
  <c r="AB47" i="2" s="1"/>
  <c r="O47" i="2"/>
  <c r="N39" i="2"/>
  <c r="AC39" i="2" s="1"/>
  <c r="AB39" i="2" s="1"/>
  <c r="O39" i="2"/>
  <c r="AT18" i="3"/>
  <c r="AX18" i="3" s="1"/>
  <c r="AU18" i="3"/>
  <c r="AT33" i="3"/>
  <c r="AX33" i="3" s="1"/>
  <c r="AU33" i="3"/>
  <c r="AT26" i="3"/>
  <c r="AX26" i="3" s="1"/>
  <c r="AU26" i="3"/>
  <c r="Z58" i="2"/>
  <c r="AD58" i="2" s="1"/>
  <c r="AA58" i="2"/>
  <c r="AT30" i="3"/>
  <c r="AX30" i="3" s="1"/>
  <c r="AU30" i="3"/>
  <c r="AT28" i="3"/>
  <c r="AX28" i="3" s="1"/>
  <c r="AU28" i="3"/>
  <c r="Z48" i="2"/>
  <c r="AD48" i="2" s="1"/>
  <c r="AA48" i="2"/>
  <c r="Z21" i="2"/>
  <c r="AD21" i="2" s="1"/>
  <c r="AA21" i="2"/>
  <c r="Z17" i="2"/>
  <c r="AA17" i="2"/>
  <c r="Z11" i="2"/>
  <c r="AA11" i="2"/>
  <c r="AT13" i="3"/>
  <c r="AX13" i="3" s="1"/>
  <c r="AU13" i="3"/>
  <c r="Z52" i="2"/>
  <c r="AD52" i="2" s="1"/>
  <c r="AA52" i="2"/>
  <c r="Z35" i="2"/>
  <c r="AD35" i="2" s="1"/>
  <c r="AA35" i="2"/>
  <c r="AA41" i="2"/>
  <c r="Z41" i="2"/>
  <c r="AD41" i="2" s="1"/>
  <c r="N17" i="2"/>
  <c r="AC17" i="2" s="1"/>
  <c r="AB17" i="2" s="1"/>
  <c r="O17" i="2"/>
  <c r="O12" i="2"/>
  <c r="N12" i="2"/>
  <c r="AC12" i="2" s="1"/>
  <c r="AB12" i="2" s="1"/>
  <c r="AD12" i="2" s="1"/>
  <c r="AD51" i="2" l="1"/>
  <c r="AD47" i="2"/>
  <c r="AX23" i="3"/>
  <c r="AD13" i="2"/>
  <c r="AD39" i="2"/>
  <c r="AD17" i="2"/>
  <c r="AD11" i="2"/>
  <c r="AD45" i="2"/>
  <c r="AD33" i="2"/>
</calcChain>
</file>

<file path=xl/sharedStrings.xml><?xml version="1.0" encoding="utf-8"?>
<sst xmlns="http://schemas.openxmlformats.org/spreadsheetml/2006/main" count="1729" uniqueCount="594">
  <si>
    <t xml:space="preserve">Fecha último corte de Seguimiento   </t>
  </si>
  <si>
    <t xml:space="preserve">Fecha próximo seguimiento </t>
  </si>
  <si>
    <t>Fecha de Actualización del Mapa</t>
  </si>
  <si>
    <t>RESUMEN CANTIDAD DE RIESGOS - IDEP</t>
  </si>
  <si>
    <t>Procesos</t>
  </si>
  <si>
    <t>Estratégico</t>
  </si>
  <si>
    <t>De imagen</t>
  </si>
  <si>
    <t>Operativos</t>
  </si>
  <si>
    <t>Calidad</t>
  </si>
  <si>
    <t>Contractuales</t>
  </si>
  <si>
    <t>Financieros</t>
  </si>
  <si>
    <t>De cumplimiento y conformidad</t>
  </si>
  <si>
    <t>Tecnológicos y  seguridad digital</t>
  </si>
  <si>
    <t>De recurso humano</t>
  </si>
  <si>
    <t>Corrupción</t>
  </si>
  <si>
    <t>Cumplimiento</t>
  </si>
  <si>
    <t>Fraude</t>
  </si>
  <si>
    <t>Total</t>
  </si>
  <si>
    <t>Dirección y Planeación</t>
  </si>
  <si>
    <t>Divulgación y Comunicación</t>
  </si>
  <si>
    <t>Atención al Ciudadano</t>
  </si>
  <si>
    <t>Investigación y Desarrollo Pedagógico</t>
  </si>
  <si>
    <t>Gestión Documental</t>
  </si>
  <si>
    <t>Gestión de Talento Humano</t>
  </si>
  <si>
    <t>Gestión de Recursos Físicos y Ambiental</t>
  </si>
  <si>
    <t>Gestión Financiera</t>
  </si>
  <si>
    <t>Control Interno Disciplinario</t>
  </si>
  <si>
    <t>Gestión Contractual</t>
  </si>
  <si>
    <t>Gestión Jurídica</t>
  </si>
  <si>
    <t>Gestión Tecnológica</t>
  </si>
  <si>
    <t>Mejoramiento Integral y Continuo</t>
  </si>
  <si>
    <t>Evaluación y Control</t>
  </si>
  <si>
    <t xml:space="preserve">Mapa de riesgos </t>
  </si>
  <si>
    <t>CÓDIGO: FT-MIC-03-07</t>
  </si>
  <si>
    <t>PÁGINA: 1 de _</t>
  </si>
  <si>
    <t>OBJETIVO</t>
  </si>
  <si>
    <t>Realizar una correcta gestión y control de los riesgos a los que se ven expuestos los procesos estratégicos y misionales del IDEP, evitando la materialización de los mismos y aplicando de manera efectiva y eficiente los controles y actividades de tratamiento consignadas en el presente documento.</t>
  </si>
  <si>
    <t>ALCANCE</t>
  </si>
  <si>
    <t>Inicia con la identificación de los riesgos de Gestión por parte de cada uno de los procesos del IDEP y finaliza con la mitigación, seguimiento y control por parte de cada uno de los responsables enunciados en el presente documento</t>
  </si>
  <si>
    <t>TERMINOS Y DEFINICIONES</t>
  </si>
  <si>
    <t>Consultar Política de Administración del riesgo del DAFP</t>
  </si>
  <si>
    <t>ESTRUCTURA PARA LA GESTIÓN DEL RIESGO</t>
  </si>
  <si>
    <t>Metodologia: Política de Administración del riesgo del DAFP</t>
  </si>
  <si>
    <t>ítem</t>
  </si>
  <si>
    <t xml:space="preserve">Proceso </t>
  </si>
  <si>
    <t>Impacto</t>
  </si>
  <si>
    <t>Causa Inmediata ¿Cómo?</t>
  </si>
  <si>
    <t>Causa Raíz ¿Por qué?</t>
  </si>
  <si>
    <t>Descripción del Riesgo</t>
  </si>
  <si>
    <t>Clasificación del Riesgo</t>
  </si>
  <si>
    <t>Frecuencia con la cual se realiza la actividad</t>
  </si>
  <si>
    <t>Probabilidad Inherente</t>
  </si>
  <si>
    <t>%</t>
  </si>
  <si>
    <t>Criterios de impacto</t>
  </si>
  <si>
    <t>Observación de criterio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</si>
  <si>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</si>
  <si>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</si>
  <si>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</si>
  <si>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</si>
  <si>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</si>
  <si>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</si>
  <si>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</si>
  <si>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</si>
  <si>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</si>
  <si>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</si>
  <si>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Tratamiento</t>
  </si>
  <si>
    <t>Acción de Tratamiento</t>
  </si>
  <si>
    <t>Periodicidad de seguimiento</t>
  </si>
  <si>
    <t>Fecha Inicio</t>
  </si>
  <si>
    <t>Fecha Fin</t>
  </si>
  <si>
    <t>Acción de Contingencia ante posible materialización</t>
  </si>
  <si>
    <t>Responsable de Proceso
Primera Línea de Defensa</t>
  </si>
  <si>
    <t>Oficina Asesora de Planeación
Segunda Línea de Defensa</t>
  </si>
  <si>
    <t>Oficina Control Interno</t>
  </si>
  <si>
    <t>SEGUNDA LINEA DE DEFENSA - OFICINA ASESORA DE PLANEACIÓN</t>
  </si>
  <si>
    <t>Tipo</t>
  </si>
  <si>
    <t>Implementación</t>
  </si>
  <si>
    <t>Calificación</t>
  </si>
  <si>
    <t>Documentación</t>
  </si>
  <si>
    <t>Frecuencia</t>
  </si>
  <si>
    <t>Evidencia</t>
  </si>
  <si>
    <t>Cuatrimestre</t>
  </si>
  <si>
    <t>Descripción</t>
  </si>
  <si>
    <t>SEGUIMIENTO</t>
  </si>
  <si>
    <t>EVIDENCIA</t>
  </si>
  <si>
    <t>Dirección y planeación</t>
  </si>
  <si>
    <t>Económico y Reputacional</t>
  </si>
  <si>
    <t>Ejecucion y Administracion de procesos</t>
  </si>
  <si>
    <t xml:space="preserve">     El riesgo afecta la imagen de la entidad con algunos usuarios de relevancia frente al logro de los objetivos</t>
  </si>
  <si>
    <t>Preventivo</t>
  </si>
  <si>
    <t>Manual</t>
  </si>
  <si>
    <t>Documentado</t>
  </si>
  <si>
    <t>Continua</t>
  </si>
  <si>
    <t>Con Registro</t>
  </si>
  <si>
    <t>Reducir (mitigar)</t>
  </si>
  <si>
    <t>Mensual</t>
  </si>
  <si>
    <t>Se realizan los ajustes correspondientes por parte de cada líder de proceso.</t>
  </si>
  <si>
    <t xml:space="preserve">Jefes de oficina 
</t>
  </si>
  <si>
    <t>Jefe de oficina de Planeación</t>
  </si>
  <si>
    <t>Jefe de oficina de Control interno</t>
  </si>
  <si>
    <t xml:space="preserve">1.)  Baja efectividad en los resultados esperados en el Plan de acción de la entidad  
2.Baja articulación entre las Areas para el reporte del Plan de Acción de la entidad.
</t>
  </si>
  <si>
    <t xml:space="preserve">Baja alineación de los proyectos de inversion con las políticas de gestión y desempeño institucional </t>
  </si>
  <si>
    <t xml:space="preserve">Posibilidad de daño económico y reputacional por baja efectividad en los resultados esperados en el Plan de acción de la entidad  y Baja articulación entre las Areas para el reporte del Plan de Acción de la entidad debido a baja alienación de los proyectos de inversión con las políticas de gestión y desempeño institucional </t>
  </si>
  <si>
    <t xml:space="preserve">Trimestralmente la Jefe Oficina Asesora de Planeación realizará el seguimiento para verificar el  cumplimiento de las actividades programadas en cada una de las políticas de gestión y desempeño institucional y las presentará al Comité Institucional de Gestión quién impartirá lineamientos.  </t>
  </si>
  <si>
    <t>Verificar que las evidencias de las actividades en cada una de las Políticas de Gestión y Desempeño sean debidamente cumplidas de acuerdo al plan de acción</t>
  </si>
  <si>
    <t>Cuatrimestral</t>
  </si>
  <si>
    <t>Divulgación y comunicación</t>
  </si>
  <si>
    <t>Reputacional</t>
  </si>
  <si>
    <t>Incumplimiento en la publicicación de la información establecida en la Ley de Transparencia.</t>
  </si>
  <si>
    <t xml:space="preserve">Entrega Inoportuna, incompleta y/o desactualziada de la información a publicar en el link de Transparencia. </t>
  </si>
  <si>
    <t xml:space="preserve">Posibilidad de daño reputacional por el incumplimiento en la publicación de la información establecida en la Ley de Transparencia, debido a la entrega Inoportuna, incompleta y/o desactualziada de la información a publicar en el link de Transparencia. </t>
  </si>
  <si>
    <t>Mensualmente, el contratista (Web master), realizara seguimiento a la matriz de control de cumplimiento de la Resolución 1519 de 2020.</t>
  </si>
  <si>
    <t>Seguimiento oportuno a la matriz de cumplimiento y sostenibilidad de la Resolución 1519 de 2020 de la Ley 1712 de 2014</t>
  </si>
  <si>
    <t xml:space="preserve">mensual </t>
  </si>
  <si>
    <t xml:space="preserve">El web master requiere a los responsables de suministrar la información del link de transparencia para su actualización y/o publicación. </t>
  </si>
  <si>
    <t xml:space="preserve">Asesor de la dirección General
Contratista Web Master 
</t>
  </si>
  <si>
    <t>Detectivo</t>
  </si>
  <si>
    <t>Las desviaciones se investigan y se resuelven según la periodicidad del control</t>
  </si>
  <si>
    <t>Cada vez que se requiera publicar información, el profesional especializado de la subdirección academica, realizará revisión del cumplimiento de la normatividad en materia de publicación de información y creará el cuadro de control de las publicaciones en el que se evidenciará la revisión y seguimiento de dichas publicaciones</t>
  </si>
  <si>
    <t>Las desviaciones se detectan durante el seguimiento y así se resuelven</t>
  </si>
  <si>
    <t xml:space="preserve">publicación de contenido no aprobado en las redes sociales de la entidad </t>
  </si>
  <si>
    <t xml:space="preserve">Ciber Ataque </t>
  </si>
  <si>
    <t xml:space="preserve">Posible daño reputacional del IDEP por la publicación de contenido no aprobado en las redes sociales de la entidad debido a un Ciber Ataque. </t>
  </si>
  <si>
    <t>Fraude Externo</t>
  </si>
  <si>
    <t>Trimestralmente realizar una revisión de la configuración y cambios de claves de las redes sociales, en concordancia con las políticas de seguridad de la entidad.</t>
  </si>
  <si>
    <t>Adelantar acciones institucionales para advertir a la ciudadania de la incidencia y las medidas adelantadas para subsanar la misma.</t>
  </si>
  <si>
    <t xml:space="preserve">Asesor de la dirección General
Contratistas periodistas </t>
  </si>
  <si>
    <t xml:space="preserve">
Insatisfacción de la ciudadania por falencias en la prestación de servicios de información
Falta de oportunidad, calidad  y coherencia en las respuestas y servicios prestados a la ciudadania, usuarios y público en general
</t>
  </si>
  <si>
    <t>Perdidad de credibilidad y confianza en el IDEP</t>
  </si>
  <si>
    <t>Posibilidad de daño reputacional por Perdidad de credibilidad y confianza en el IDEP, debido a Insatisfacción de la ciudadania por falencias en la prestación de servicios de información y a la 
falta de oportunidad, calidad  y coherencia en las respuestas y servicios prestados a la ciudadania, usuarios y público en general</t>
  </si>
  <si>
    <t>Cuando se presentan desviaciones, se realiza la actualización del normo grama del proceso y a su vez la caracterización del SIG .</t>
  </si>
  <si>
    <t>Anual</t>
  </si>
  <si>
    <t>Las desviaciones en el plan de acción se resuelven de manera oportuna en la vigencia o en caso de ser necesario se establecen los tiempos de cumplimiento de la actividad que se debe realizar.</t>
  </si>
  <si>
    <t>Cada vez que sea requerido por la entidad, el Contratista de comunicaciones de la Subdirección Académica, realizará seguimiento a la matriz de la ley 1712 de 2014, y actualizará dicha matriz en el respectivo link del sitio web del IDEP</t>
  </si>
  <si>
    <t>Las observaciones que se presentan se resuelven de manera oportuna e investigadas, con el fin de identificar el responsable del incumplimiento</t>
  </si>
  <si>
    <t>De conformidad con el plan estratégico de comunicación institucional,  los profesionales de la subdirección académica, realizarán seguimiento a la Estrategia de Comunicaciones en el Plan estratégico de comunicación organizacional. Dicho seguimiento se podrá evidenciar mediante correos electrónicos y actás de comite academico.</t>
  </si>
  <si>
    <t>Semestralmente, el contratista de la subdirección académica; realiza analisis, tabulación y consolidación de las encuestas de satisfacción realizadas a los usuarios del IDEP, mediante informe y lo socializa en el comité institucional de gestión y desempeño.</t>
  </si>
  <si>
    <t>Correctivo</t>
  </si>
  <si>
    <t>Aleatoria</t>
  </si>
  <si>
    <t>Semestral</t>
  </si>
  <si>
    <t xml:space="preserve"> contratista de la subdirección académica</t>
  </si>
  <si>
    <t>Investigación y desarrollo pedagógico</t>
  </si>
  <si>
    <t xml:space="preserve">Falta de articulación en la definifción y desarrollo de las actividades de los proyectos de investigación y desarrollo pedagogico con respecto al proyecto de inversión formulado </t>
  </si>
  <si>
    <t xml:space="preserve">Proyectos de Investigación y Desarrollo Pedagógico que no cumplan con los objetivos del proyecto de inversión.  </t>
  </si>
  <si>
    <t xml:space="preserve">Posibilidad de daño económico y reputacional por falta de articulación en la definición y desarrollo de las actividades de los proyectos de investigación y desarrollo pedagogico con respecto al proyecto de inversión formulado debido a que los Proyectos de Investigación y Desarrollo Pedagógico no cumplan con los objetivos del proyecto de inversión. </t>
  </si>
  <si>
    <t xml:space="preserve">     Entre 100 y 500 SMLMV </t>
  </si>
  <si>
    <t>Moderado</t>
  </si>
  <si>
    <t xml:space="preserve">Cuatrimestralmente, el comité academico, realizara una revisión y seguimiento de las actividades a los proyectos de investigación y desarrollo pedagógico que sea articulado con el proyecto de inversión. Dicha revisión se podrá evidenciar a través de las actas del comite academico. </t>
  </si>
  <si>
    <t>Cuando se detectan desviaciones en el proceso de definición y desarrollo de los proyectos de investigación y desarrollo pedagógico, se implementan las recomendaciones del comité academico.</t>
  </si>
  <si>
    <t>Una vez al año o cuando se formulan los proyectos, el subdirecto académico y/o el contratista delegado, realizará el cuadro de control general de seguimiento a los porcentajes de ejecución de las fichas de los proyectos de investigación o desarrollo pedagógico de la vigencia denominado Seguimiento Metas proyecto de inversión vs productos mga, dicho cuadro se adjuntará de manera electronica una vez diligenciado en la plataforma google.</t>
  </si>
  <si>
    <t>Cuando se detectan desviaciones en el seguimiento de los porcentajes de ejecución de los proyectos de investigación y desarrollo pedagógico, se resuelve de manera inmediata.</t>
  </si>
  <si>
    <t>Subdirector académico y/o el contratista delegado</t>
  </si>
  <si>
    <t xml:space="preserve"> Falta de verificación de los soportes que avalan las certificaciones expedidas por la Subdirección Académica</t>
  </si>
  <si>
    <t>Inadecuada emisión de certificaciones producto de saber pedagógico</t>
  </si>
  <si>
    <t>Posiblidad de daño reputacional por inadecuada emisión de certificaciones producto de saber pedagógico debido a la falta de verificación de los soportes que avalan las certificaciones expedidas por la Subdirección Académica</t>
  </si>
  <si>
    <t>Trimestral</t>
  </si>
  <si>
    <t xml:space="preserve">Cuando se verifique los errores se realiza las respectivas correcciones a las certificaciones </t>
  </si>
  <si>
    <t xml:space="preserve">Plagio en los productos de los proyectos de investigación y desarrollo pedagogico por parte de los contratistas y docentes participantes. </t>
  </si>
  <si>
    <t xml:space="preserve">
Ausencia de seguimiento y control frente al cumplimiento de las normas de derechos de autor de los productos de los proyectos de investigación y desarrollo pedagogico.  
</t>
  </si>
  <si>
    <t>Posibilidad de daño económico y reputacional por posible plagio en los productos de los proyectos de investigación y desarrollo pedagogico por parte de los contratistas y docentes participantes debido a la ausencia de seguimiento y control frente al cumplimiento de las normas de derechos de autor de los productos.</t>
  </si>
  <si>
    <t>Fraude Interno</t>
  </si>
  <si>
    <t xml:space="preserve">     El riesgo afecta la imagen de de la entidad con efecto publicitario sostenido a nivel de sector administrativo, nivel departamental o municipal</t>
  </si>
  <si>
    <t xml:space="preserve">Trimestralmente, los lideres de los proyectos, utiilizaran la herramienta tecnológica para detección de plagio, generando reporte positivo de la herramienta empleada y concepto favorable por parte del supervisor encargado, los productos derivados de proyectos de investigación y desarrollo pedagogico así como las publicaciones del IDEP. 
</t>
  </si>
  <si>
    <t>Automático</t>
  </si>
  <si>
    <t xml:space="preserve">Tan pronto se detecta hay que informarle al contratista o a los docentes participantes que debe corregir el documento de manera inmediata.
Informar a la Oficina Juridica para inicio de los procesos legales. </t>
  </si>
  <si>
    <t xml:space="preserve">Asesores de la dirección General.
Profesional Especializado 222-05 Subdirección Academica </t>
  </si>
  <si>
    <t>Cuando se entrega el informe final del proyecto de investigación o desarrollo  al final de la vigencia, el profesional de la subdirección académica responsable del proyecto, Anexará cartas de autores que señalan el consentimiento,  autorización y, así como, las declaraciones de autenticidad y responsabilidad frente  a los temas de plagio que se puedan presentar en los textos y/o documentos entregados; lo anterior en las carpetas de cada uno de los proyectos.</t>
  </si>
  <si>
    <t xml:space="preserve">Tan pronto se detecta hay que informarle al contratista que debe corregir el documento de manera inmediata y asumir la responsabilidad legal en la cual se vea perjudicado el IDEP  e iniciar las acciones legales correspondientes. </t>
  </si>
  <si>
    <t>Inadecuada conservación y organización del acervo documental</t>
  </si>
  <si>
    <t xml:space="preserve">Desconocimiento, desactualización o falta de aplicación oportuna de los documentos del proceso de Gestión Documental. </t>
  </si>
  <si>
    <t>Posibilidad de afectación reputacional por la  inadecuada conservación y organización del acervo documental debido al desconocimiento, desactualización o falta de aplicación oportuna de los documentos del proceso de Gestión Documental.</t>
  </si>
  <si>
    <t xml:space="preserve">Semestralmente, el profesional especializado codigo 222-03 de la subdirección academica y el contratista de la subdirección administrativa, realizara visitas programadas a las areas para verificar la aplicación de la Tabla de Retención Documental y lineamientos para la organización de archivos en cada Dependencia, a traves de un informe de seguimiento. </t>
  </si>
  <si>
    <t>Probabilidad</t>
  </si>
  <si>
    <t>Verificar que se subsanen las recomendaciones emitidas en las visitas realizadas a cada una de las dependencias.</t>
  </si>
  <si>
    <t xml:space="preserve">Realizar asistencia técnica al proceso por parte del profesional Especializado codigo 222-03 y verificar nuevamente si se subsano las observaciones presentadas en caso de que sea recurrente se reporta a Control Interno Disciplinario </t>
  </si>
  <si>
    <t>Documentos del Proceso de Gestión Documental actualizados</t>
  </si>
  <si>
    <t>En el caso de identificar un documento desactualizado, se procederá a enviar un correo electrónico al líder proceso informando la situación, para posteriormente proceder a su actualización en un término no mayor a tres meses.</t>
  </si>
  <si>
    <t>Formato Único de Inventario Documental FUID - FT-GD-07-06 diligenciado en cada dependencia</t>
  </si>
  <si>
    <t>En el caso de encontrar deficiencias en la aplicación del protocolo, se informará por correo electrónico al área responsable de Recursos Físicos que se tomen los correctivos correspondentes para garantizar la aplicación del protocolo de limpieza</t>
  </si>
  <si>
    <t>Económico</t>
  </si>
  <si>
    <t xml:space="preserve">Inexactitud e inoportunidad en la liquidación de salarios, prestaciones sociales, aportes parafiscales y
seguridad social.
</t>
  </si>
  <si>
    <t>Impresición en el cálculo de la liquidación de factores salariales (nómina y prestaciones sociales) por digitación, extemporaneidad y/o incosistencias de novedades y cambios en la normativas.</t>
  </si>
  <si>
    <t xml:space="preserve">Posibilidad de daño economico por Impresición en el cálculo de la liquidación de factores salariales (nómina y prestaciones sociales), debido a errores en el cálculo por digitación, extemporaneidad y/o incosistencias de novedades y cambios en la normatividad.
</t>
  </si>
  <si>
    <t xml:space="preserve">     Afectación menor a 10 SMLMV .</t>
  </si>
  <si>
    <t xml:space="preserve">Mensualmente, los profesionales de las areas de presupuesto, tesoreria, contabilidad yTalento Humano, revisan la  liquidación de nomina para aprobación de la subdirección Administrativa, Financiera y CID y el representante legal de la Entidad, </t>
  </si>
  <si>
    <t xml:space="preserve">Expedición de acto administrativo de modificación y/o aclaración, corrigiedo la deficiencia. </t>
  </si>
  <si>
    <t>Cada vez que se presente la necesidad de contratar un profesional el area de nómina, los Subdirectores Administrativo, Financiero y de Control Disciplinario,Asegurarán la vinculación de personal con experiencia en liquidación de nómina, seguridad social y parafiscales; lo anterior en el ejercicio de las pruebas técnicas y del proceso de selección de personal.</t>
  </si>
  <si>
    <t>Si se detecta alguna anomalía, se detiene el proceso de vinculación</t>
  </si>
  <si>
    <t>Cada vez que sea requerido, de acuerdo con la creación, modificación y/o actualiazación dispuesta por el Gobierno Nacional y Distrital en materia Prestacional y Salariales, el Contratista Profesional de SYST, se asegurará de garantizar continua capacitación y actualización de las normas vigentes para la aplicabilidad en la liquidación de la nómina al personal competente, como evidencia de dichas capacitaciones se encuentra: Normograma Nómina, Planes de trabajo
Entrega informe mensual de actividades y Plan de Mejoramiento</t>
  </si>
  <si>
    <t>Las observaciones, desviaciones o diferencias identificadas son investigadas, consultadas y solucionadas oportunamente</t>
  </si>
  <si>
    <t>Gestión de recursos fisicos</t>
  </si>
  <si>
    <t xml:space="preserve">
Pérdida de bienes y/o elementos de Propiedad, Planta y Equipo e Inventarios del Instituto. 
</t>
  </si>
  <si>
    <t>Hechos accidentales producidos a los bienes del Instituto, los cuales producen daño o deterioro.</t>
  </si>
  <si>
    <t>Posibilidad de daño económico por
Pérdida de bienes y/o elementos de Propiedad, Planta y Equipo e Inventarios del Instituto debido a hechos accidentales producidos a los bienes del Instituto, los cuales producen daño o deterioro.</t>
  </si>
  <si>
    <t>Daños Activos Fisicos</t>
  </si>
  <si>
    <t>Mensualmente, el Profesional Universitario- Proceso de Gestión de Recursos Físicos, registrará en el Sistema de Información Administrativo y Financiero - Módulo de Recursos Físicos el bien, y le asignará un número de placa para su identificación y control, posteriormente elaborará el comprobante de Altas y lo archivará con sus respectivos soportes (Factura, Solicitud de Ingreso,  y autorización de pago); por último, solicitará a la aseguradora incluir los bienes adquiridos con el fin ampararlos en el programa de Seguros vigente de la entidad.</t>
  </si>
  <si>
    <t xml:space="preserve">Tramite para declaratoria de Siniestro y comunicar a la oficina de Control Interno Disciplinario </t>
  </si>
  <si>
    <t xml:space="preserve">
Anualmente, el subdirector administrativo y financiera y la oficina de control interno, realizarán la renovación de las pólizas, que ampararán todos los bienes del Instituto, mediante el contrato que se establece con la aseguradora seleccionada. adjuntando en el respectivo expediente los soportes precontractuales y contractuales de dicho contrato.
</t>
  </si>
  <si>
    <t>Hacer requerimientos mediante oficio a la compañía Aseguradora por intermedio del corredor de Seguros, para subsanar el siniestro ocurrido</t>
  </si>
  <si>
    <t>Cada vez que se presente un siniestro , el Profesional Universitario del proceso de Gestión de Recursos Físicos, aplicará el procedimiento PRO-GRF-11-01 Egresos o salidas definitivas de bienes: En la actividad número 28; adjuntaondo, Comprobantes de Salidas, Bajas y soportes respectivos (Acto administrativo, acta de comité, según corresponda)</t>
  </si>
  <si>
    <t>Se notifica mediante correo electrónico a la Oficina Asesora de Planeación o contabilidad, según sea el caso, para dar solución a la incidencia presentada</t>
  </si>
  <si>
    <t>Incumplimiento de normatividad de tránsito o de las normas distritales o de la entidad  en el uso del  parque automotor de la entidad.</t>
  </si>
  <si>
    <t>Malas prácticas por parte del conductor; tales como, infringir normas de tránsito, darle uso personal al vehículo institucional y descuidar el estado del mismo.</t>
  </si>
  <si>
    <t>Posibilidad de daño económico por el incumplimiento de normatividad de tránsito o de las normas distritales o de la entidad  en el uso del  parque automotor  debido a malas prácticas por parte del funcionario asignado; tales como, infringir normas de tránsito, darle uso personal al vehículo institucional y descuidar el estado del mismo.</t>
  </si>
  <si>
    <t xml:space="preserve">     Entre 50 y 100 SMLMV </t>
  </si>
  <si>
    <t>En caso de reportar alguna infracción se paga oportunamente</t>
  </si>
  <si>
    <t>Subdirector(a) Administrativo Financiero y de Control Interno Disciplinario
Profesional Universitario 219-02</t>
  </si>
  <si>
    <t xml:space="preserve">Todos los meses y/o cuando se presente la necesidad, el profesional Universitario de gestión de recursos fisicos, diligenciará las planillas FT-GRF-11-14 PLANILLA SEGUIMIENTO TRANSPORTE PARQUE AUTOMOTOR IDEP, FT-GRF-11-08 AUTORIZACIÓN SALIDA DE VEHÍCULOS PARQUE AUTOMOTOR FUERA DE BOGOTÁ, archivandolas en medios magneticos para su respectivo control.
</t>
  </si>
  <si>
    <t>Se notifica al Subdirector Administrativo y Financiero y de Control Interno y Disciplinario mediante oficio</t>
  </si>
  <si>
    <t>Cada vez que se presente una eventualidad con respecto al parque automotor y de manera mensual para el suministro de combustible, el profesional universitario de gestión de recursos fisicos, realizará ejecución y Supervisión de los Contratos:                                                                     1) Mantenimiento preventivos y correctivo del parque automotor, para el que se diligencia el formato FT-GRF-11-01 AUTORIZACIÓN SERVICIO DE MANTENIMIENTO                                               2) Suministro de Combustible, el cual es controlado mediante un chip, el informe que reporta el contratista y la planilla FT-GRF-11-14 PLANILLA SEGUIMIENTO TRANSPORTE PARQUE AUTOMOTOR IDEP.
Lo anterior mediante los informes de supervision que reposan en el archivo de la entidad</t>
  </si>
  <si>
    <t>Inicialmente se confirma con el conductor y posteriormente se notifica al Subdirector Administrativo y Financiero y de Control Interno y Disciplinario mediante oficio</t>
  </si>
  <si>
    <t>Gestión financiera</t>
  </si>
  <si>
    <t xml:space="preserve">Operaciones Tesorales realizadas indecuadamente. </t>
  </si>
  <si>
    <t xml:space="preserve">Inaplicación de los procedimientos y/o desconocimiento de la norma en ejecución de Operaciones Tesorales. </t>
  </si>
  <si>
    <t xml:space="preserve">Posibilidad de daño económico y reputacional por Operaciones Tesorales realizadas inadecuadamente debido a la inaplicación de los procedimientos y/o desconocimiento de la norma. </t>
  </si>
  <si>
    <t>Mensualmente, Los profesionales especialzados de contabilidad y de tesoreria, diligenciaran los formatos: FT-GF-14-16 Formato Conciliación Bancaria Contable y FT-GF-14-23 Formato Conciliación bancaria - Tesorería, adjuntando como evidencia, Conciliaciones bancarias contables, libros auxiliares y extractos bancarios.</t>
  </si>
  <si>
    <t>Seguimiento a las partidas conciliatorias y actas de comité de sostenibilidad contable.</t>
  </si>
  <si>
    <t>Mensual y Cuatrimestral</t>
  </si>
  <si>
    <t xml:space="preserve">Adelantar las acciones legales que correspondan </t>
  </si>
  <si>
    <t xml:space="preserve">Profesionales Especializados (Contador y Tesorero)
</t>
  </si>
  <si>
    <t>Se lleva a cabo la anulación del documento en el Sistema de Información Administrativo y Financiero del Instituto, por parte del Subdirector Administrativo, Financiero y de Control Disciplinario</t>
  </si>
  <si>
    <t>Cada vez que se requiera, el profesional especializado de tesoreria, aplicará los controles establecidos en el Protocolo de Seguridad y Manejo de Cuentas de Tesorería IN- GF -14- 05, adjuntando los oficios correspondientes.</t>
  </si>
  <si>
    <t xml:space="preserve">
Presentación inadecuada o extemporánea de las obligaciones tributarias
</t>
  </si>
  <si>
    <t>Desconocimiento del profesional especializado de contabilidad sobre la normatividad tributaria vigente.</t>
  </si>
  <si>
    <t xml:space="preserve">
Posibilidad de daño económico y reputacional por presentación inadecuada o extemporánea de las obligaciones tributarias debido al desconocimiento del profesional especializado de contabilidad sobre la normatividad tributaria vigente.
</t>
  </si>
  <si>
    <t xml:space="preserve">Semestralmente, El profesional especializado de contabilidad, revisara la expedición de nuevas normas tributarias, realizando un acta de reunión de la verificación de la actividad. </t>
  </si>
  <si>
    <t xml:space="preserve">Actualización del normograma cuando aplique   
</t>
  </si>
  <si>
    <t>Cuando se identifique un incumplimiento de obligación tributaria, se procederá al pago y/o corrección de la información y a las acciones legales que corresponda.</t>
  </si>
  <si>
    <t>Profesionales Especializados (Contador y Tesorero)</t>
  </si>
  <si>
    <t xml:space="preserve">Por lo menos una vez al año, el profesional especializado de contabilidad, aplicará el normograma y cronograma interno del Proceso y participará de jornadas en actualización tributaria, como evidencia se puede encontrar:
- Hojas de cálculo en las que se realiza la liquidación de las cuentas por pagar del Instituto por concepto de retenciones por pagar.
-Expediente documental que da cuenta de cada una de las declaraciones y obligaciones tributarias y el cumplimiento de los cronogramas tributarios establecidos                                                      
-Para algunos casos se cuenta con la certificación de asistencia a los eventos de capacitación en norma tributaria </t>
  </si>
  <si>
    <t>Se difunden los principales cambios normativos al equipo contable y de Tesorería</t>
  </si>
  <si>
    <t>De manera mensual, bimestral y/o anual, de conformidad con lo establecido por los entes que regulan la materia tributaria, el profesional especializado de contabilidad conocerá y aplicará la normatividad tributaria vigente, dicha gestión se evidenciará en los libros auxiliares, órdenes de pago y liquidación de nómina y declaraciones tributarias</t>
  </si>
  <si>
    <t>Bimestral</t>
  </si>
  <si>
    <t>Se actualiza la parametrización del Sistema de Información Administrativo y Financiero del Instituto, según los cambios normativos</t>
  </si>
  <si>
    <t>deficiencias relacionadas con el plazo, tiempo, cantidades y especificaciones técnicas del objeto a contratar</t>
  </si>
  <si>
    <t>Adquisición de bienes, obras y/o servicios que no se ajusten las necesidades o al cumplimiento de los objetivos de la entidad.</t>
  </si>
  <si>
    <t>Usuarios, productos y practicas , organizacionales</t>
  </si>
  <si>
    <t>Aceptar</t>
  </si>
  <si>
    <t>Las observaciones serán atendidas en el menor tiempo posible y se verán reflejadas en el cumplimiento del PAA</t>
  </si>
  <si>
    <t xml:space="preserve">Indebida aprobación de las garantías contractuales
</t>
  </si>
  <si>
    <t xml:space="preserve"> Errores en las revisiones de garantias de los contratos que no son corregidos a tiempo lo acarrea que durante el contrato no se cuente con los debidos amparos</t>
  </si>
  <si>
    <t>Posibilidad de daño económico y reputacional por Indebida aprobación de las garantías contractuales por parte del jefe de la Oficina Juridica, debido a  errores en las revisiones de garantias de los contratos que no son corregidos a tiempo, lo que acarrea que durante el contrato no se cuente con los debidos amparos.</t>
  </si>
  <si>
    <t>Las observaciones o diferencias serán atendidas en el menor tiempo posible</t>
  </si>
  <si>
    <t xml:space="preserve">Ausencia de identificación de procedencia de fondos de proveedores o personas que pueden estar vinculadas a actividades de lavado de activos. </t>
  </si>
  <si>
    <t>Iincumplimiento de las normas vigentes aplicables y con los cuales contrate el IDEP asociadas a la prevención del lavado de activos y financiación del terrorismo. Contratando con persona natural o jurídica que este vinculada a actividades de lavado de activos y/o financiación del terrorismo</t>
  </si>
  <si>
    <t xml:space="preserve">Posibilidad de daño económico y reputacional por incumplimiento de las normas vigentes aplicables y con los cuales contrate el IDEP asociadas a la prevención del lavado de activos y financiación del terrorismo. Contratando con persona natural o jurídica que este vinculada a actividades de lavado de activos y/o financiación del terrorismo, debido a Ausencia de identificación de procedencia de fondos de proveedores o personas que pueden estar vinculadas a actividades de lavado de activos. </t>
  </si>
  <si>
    <t>Lavado de Activos y Financiación del Terrorismo</t>
  </si>
  <si>
    <t>Sin Documentar</t>
  </si>
  <si>
    <t>Sin Registro</t>
  </si>
  <si>
    <t>Actualizar los documentos asociados al proceso Gestión Contractual, que vincule acciones para la prevención del lavado de activos y financiación del terrorismo que incluya:
Actualizar las listas de chequeo de las contrataciones que tiene el IDEP en el proceso gestión Contractual.
Elaboración formato para servidores y colaoradores que establezca el origen de ingresos</t>
  </si>
  <si>
    <t>Reporte de operaciones sospechosas ante el UIAF</t>
  </si>
  <si>
    <t xml:space="preserve">Desequilibrio económico del contrato
</t>
  </si>
  <si>
    <t>Falencias en el analisis de los riesgos previsibles y en su tratamiento; así como en, las garantias que amparen dichos riesgos.</t>
  </si>
  <si>
    <t>Posibilidad de daño económico por desequilibrio económico del contrato, debido a falencias en el analisis de los riesgos previsibles y en su tratamiento; así como en, las garantias que amparen dichos riesgos.</t>
  </si>
  <si>
    <t xml:space="preserve">
Cada vez que se suscriba un contrato, el referente técnico, supervisor y abogado responsable de realizar los estudios previos documentaran los riesgos previsibles y su tratamiento atendiendo los lineamientos de la guia Colombia Compra Eficiente, con el fin de mitigar dichos riesgos; como evidencia se diligencia el formato establecido para cada modalida de contratación.
</t>
  </si>
  <si>
    <t xml:space="preserve">Realizar modificación al contrato </t>
  </si>
  <si>
    <t xml:space="preserve">Falta de respresentación judicial en los terminos establecidos en el proceso.
</t>
  </si>
  <si>
    <t xml:space="preserve">Seguimiento inoportuno, negligente y deficiente por parte del abogado asignado a la defensa judicial del Instituto a los procesos judiciales y/o extrajudiciales. </t>
  </si>
  <si>
    <t xml:space="preserve">Posibilidad de daño económico y reputacional por falta de respresentación judicial en los terminos establecidos en el proceso debido al seguimiento inoportuno, negligente y deficiente por parte del abogado asignado a la defensa judicial del Instituto a los procesos judiciales y/o extrajudiciales. 
</t>
  </si>
  <si>
    <t xml:space="preserve">Cada 15 días,el abogado de defensa judicial presenta informe escrito del seguimiento de los procesos judiciales y extrajudiciales al comité de conciliación. </t>
  </si>
  <si>
    <t xml:space="preserve">Iniciar un proceso por posible incumplieminto contra el abogado encargado de la defensa judicial 
Instaurar la acción de repetición contra el abogado encargado de la defensa judicial </t>
  </si>
  <si>
    <t xml:space="preserve">
No prestación de servicios tecnologicos a la entidad
</t>
  </si>
  <si>
    <t xml:space="preserve">Suspensión o interrupción de los servicios TI y daños de los equipos que hacen parte de la infraestructura. </t>
  </si>
  <si>
    <t xml:space="preserve">Posibilidad de daño economico y reputacional por la no prestación de servicios tecnologicos a la entidad debido a Suspensión o interrupción de los servicios TI y daños de los equipos que hacen parte de la infraestructura.  </t>
  </si>
  <si>
    <t>Fallas Tecnologicas</t>
  </si>
  <si>
    <t xml:space="preserve">Verificar el cumplimiento estricto a las actividades del plan de mantenimiento y monitoreo. </t>
  </si>
  <si>
    <t>Ejecutar el plan de contingnecia cada vez que se presente indisponibilidad del servicio por fallas técnicas</t>
  </si>
  <si>
    <t xml:space="preserve">
Técnico y/o contratistas del proceso de Gestión Tecnologica </t>
  </si>
  <si>
    <t>Pérdida o adulteración de la información y no continuidad en la prestación de servicios teccnologicos a la entidad</t>
  </si>
  <si>
    <t xml:space="preserve">Inadecuada implementación de las Polticas Seguridad y Privacidad de la Información, parametrizaciones, configuraciones de seguridad. </t>
  </si>
  <si>
    <t xml:space="preserve">Posibilidad de daño económico y reputacional por pérdida o adulteración de la información y no continuidad en la prestación de servicios teccnologicos a la entidad debido a la Inadecuada implementación de las Polticas de Seguridad y Privacidad de la Información, parametrizaciones y configuraciones de seguridad. </t>
  </si>
  <si>
    <t xml:space="preserve">Verificar el cumplimiento estricto a las actividades del plan de mantenimiento con relación a la actualización, monitoreo de los equipos, aplicaciones y políticas de seguridad de la entidad </t>
  </si>
  <si>
    <t>Ejecutar el plan de contingencia cada vez que se presente indisponibilidad del servicio por ataque informático</t>
  </si>
  <si>
    <t xml:space="preserve">Técnico y/o contratistas del proceso de Gestión Tecnologica </t>
  </si>
  <si>
    <t>Según sea el caso, mensual, semanal y diario se realizan copias de respaldo de los activos de informaccíón críticos. Esto registra en el formato de Control de Copias de Respaldo (Back Ups). FT-GT-12-16 Control BackUps y revisión de servidores</t>
  </si>
  <si>
    <t>Verificar los logs que generan los scripts de toma de backups y los backups generados</t>
  </si>
  <si>
    <t>mensual, semanal y diario</t>
  </si>
  <si>
    <t>Restaurar los backups necesarios a fin de logar la disponibilidad de la infraestructura tecnológica afectada</t>
  </si>
  <si>
    <t>Durante el trimestre se realizan campañas de socialización, divulgación y concientización  sobre los riesgos y amenazas en el uso de TI y servicios conexos, en aras de consolidar una cultura organizacional en seguridad digital.</t>
  </si>
  <si>
    <t>Hacer encuesta de apropiación y conocimiento de las políticas de seguridad y privacidad de la información</t>
  </si>
  <si>
    <t>Reafirmar las acciones preventivas a tener en cuenta para evitar ataques informáticos</t>
  </si>
  <si>
    <t xml:space="preserve">Indisponibilidad de los servicios y operación sin licencias 
</t>
  </si>
  <si>
    <t xml:space="preserve">Falta de oportunidad en la identificación de las necesidades de la infraestructura tecnologica </t>
  </si>
  <si>
    <t xml:space="preserve">     El riesgo afecta la imagen de la entidad internamente, de conocimiento general, nivel interno, de junta dircetiva y accionistas y/o de provedores</t>
  </si>
  <si>
    <t xml:space="preserve">Anualmente, los tecnicos del proceso de gestion tecnolgica alidar los ciclos de vida del hardware y software de los fabricantes y proveedores de la infraestructura tecnológica del Instituto </t>
  </si>
  <si>
    <t>Se realizan los mantenimientos preventivos y correctivos a la infraestrutura tecnológica.</t>
  </si>
  <si>
    <t>Mejoramiento integral y continuo</t>
  </si>
  <si>
    <t xml:space="preserve">Falencias en la formulación y seguimiento a los instrumentos de Gestión
</t>
  </si>
  <si>
    <t xml:space="preserve">Suministro de información ineficiente o inadecuada por parte de otras áreas.
</t>
  </si>
  <si>
    <t xml:space="preserve">     El riesgo afecta la imagen de alguna área de la organización</t>
  </si>
  <si>
    <t xml:space="preserve">
Trimestralmente, el contratista SIG-MIPG realizará el seguimiento a los diferentes planes y programas que tiene el Instituto; y generará, de acuerdo con lo establecido en el procedimiento PRO-MIC-03-04 la autoevaluación de la Gestión. Produciendo así los siguientes documentos: PEDI, hojas de vida de indicadores de gestión, planes de mejoramiento, mapas de riesgo, plan de adecuación y sostenibilidad de MIPG publicados en la Maloca SIG y alertas informativas.
</t>
  </si>
  <si>
    <t>Las reprogramaciones o ajustes que se requieran hacer en los instrumentos de gestión, son validadas en Comité de gestión y desempeño institucional y se deja en el acta correspondiente</t>
  </si>
  <si>
    <t>Contratista MIPG</t>
  </si>
  <si>
    <t>Evaluación y control</t>
  </si>
  <si>
    <t xml:space="preserve">Debido a la entrega de información con deficiencia en la calidad o extemporanea por parte del proceso auditado.
Desconocimiento y/o aplicación de normatividad derogada o desactualizada.
</t>
  </si>
  <si>
    <t>Falencias en el analisis y generación de informes de auditoría interna.</t>
  </si>
  <si>
    <t>Cada vez que se realiza auditoría al proceso, de conformidad con el PAA, el jefe de la oficina de Control Interno, aprobara el plan de auditoria y el diseño de los papeles de trabajo realizados para la ejecución de la misma.</t>
  </si>
  <si>
    <t xml:space="preserve">En caso de presentarse desviaciones, se presentaran al Comité de Coordinación de Control Interno -CCCI </t>
  </si>
  <si>
    <t>Inicia con la identificación de los riesgos de Corrupción  por parte de cada uno de los procesos del IDEP y finaliza con la mitigación, seguimiento y control por parte de cada uno de los responsables enunciados en el presente documento</t>
  </si>
  <si>
    <t>Causa Inmediata</t>
  </si>
  <si>
    <t>Causa Raíz</t>
  </si>
  <si>
    <t xml:space="preserve">Definición de impacto </t>
  </si>
  <si>
    <r>
      <rPr>
        <b/>
        <sz val="10"/>
        <color theme="0"/>
        <rFont val="Arial"/>
        <family val="2"/>
      </rPr>
      <t xml:space="preserve">Impacto
1 a 5 = </t>
    </r>
    <r>
      <rPr>
        <sz val="10"/>
        <color theme="0"/>
        <rFont val="Arial"/>
        <family val="2"/>
      </rPr>
      <t>Moderado</t>
    </r>
    <r>
      <rPr>
        <b/>
        <sz val="10"/>
        <color theme="0"/>
        <rFont val="Arial"/>
        <family val="2"/>
      </rPr>
      <t xml:space="preserve">
6 a 11 = </t>
    </r>
    <r>
      <rPr>
        <sz val="10"/>
        <color theme="0"/>
        <rFont val="Arial"/>
        <family val="2"/>
      </rPr>
      <t>Mayor</t>
    </r>
    <r>
      <rPr>
        <b/>
        <sz val="10"/>
        <color theme="0"/>
        <rFont val="Arial"/>
        <family val="2"/>
      </rPr>
      <t xml:space="preserve">
12 a 18 = </t>
    </r>
    <r>
      <rPr>
        <sz val="10"/>
        <color theme="0"/>
        <rFont val="Arial"/>
        <family val="2"/>
      </rPr>
      <t>Catastrófico</t>
    </r>
  </si>
  <si>
    <t xml:space="preserve">Fecha Fin </t>
  </si>
  <si>
    <t>Oficina de Control Interno</t>
  </si>
  <si>
    <t xml:space="preserve">Seguimiento Oficina de Control Interno
</t>
  </si>
  <si>
    <t>Seguimiento Oficina Asesora de Planeación</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</si>
  <si>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</si>
  <si>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</si>
  <si>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</si>
  <si>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</si>
  <si>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</si>
  <si>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</si>
  <si>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</si>
  <si>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</si>
  <si>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</si>
  <si>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</si>
  <si>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</si>
  <si>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</si>
  <si>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</si>
  <si>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</si>
  <si>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</si>
  <si>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</si>
  <si>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</si>
  <si>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</si>
  <si>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Calificación Impacto</t>
  </si>
  <si>
    <t xml:space="preserve">
Omisión en la aplicación del manual de imagen institucional
Colusión por parte de los Directivos, Funcionarios y/o contratistas que intervienen en la los procesos de comunicación y divulgación.
</t>
  </si>
  <si>
    <t>Uso indebido de las imágenes y textos para favorecer o desfavorecer a una marca o a un tercero.</t>
  </si>
  <si>
    <t>Posibilidad de daño reputacional por Uso indebido de las imágenes y textos para favorecer o desfavorecer a una marca o a un tercero, debido a  Omisión en la aplicación del manual de imagen institucional
y a Colusión por parte de los Directivos, Funcionarios y/o contratistas que intervienen en la los procesos de comunicación y divulgación.</t>
  </si>
  <si>
    <t>Si</t>
  </si>
  <si>
    <t>No</t>
  </si>
  <si>
    <t xml:space="preserve">Asesor de la Dirección General
Contrastitas responsables del proceso de divulgación y comunicación. 
Contrastistas y/o Profesional Especializado 222-05 del Proceso de Publicaciones </t>
  </si>
  <si>
    <t>Jefe Oficina Asesora de planeación</t>
  </si>
  <si>
    <t>Jefe Oficina de Control Interno</t>
  </si>
  <si>
    <t>Si se presentan diferencias identificadas se investiga y se resuelve de manera oportuna</t>
  </si>
  <si>
    <t>Trimestralmente, los profesionales del equipo de comunicaciones y los responsables academicos de los proyectos, realizarán consentimientos informados para la participación de actividades academicas o divulgación.</t>
  </si>
  <si>
    <t>Si se presentan desviaciones se corrige de manera oportuna e inmediata</t>
  </si>
  <si>
    <t>Atención al ciudadano</t>
  </si>
  <si>
    <t>Colusión por parte de los Directivos, Funcionarios y/o contratistas que intervienen en los diferentes procesos que incluyen acciones de dar respuesta a los ciudadanos</t>
  </si>
  <si>
    <t>Omitir, ocultar o manipular información que solicita el ciudadano a la entidad para el beneficio de un interés particular</t>
  </si>
  <si>
    <t>Posibilidad de daño reputacional por Omitir, ocultar o manipular información que solicita el ciudadano a la entidad para el beneficio de un interés particular, debido a Colusión por parte de los Directivos, Funcionarios y/o contratistas que intervienen en los diferentes procesos que incluyen acciones de dar respuesta a los ciudadanos</t>
  </si>
  <si>
    <t xml:space="preserve"> cada vez que se deba entregar información a la ciudadanía frente a los proyectos de investigación o desarrollo pedagógico que se realizan en el IDEP, Los proefesionales universitarios y especializados encargados de la atención,  aplicarán el MN-AC-10-02 Manual interno de políticas y procedimientos de protección de datos personales y el IN-IDP-04-05 Instructivo para usos de los consentimientos y asentimientos de la política de tratamiento de datos , obteniendo consentimientos y asentimientos informadosque reposarán en las carpetas de los proyectos de investigación o desarrollo pedagógico, así como en las  carpetas de publicaciones de la Subdirección Académica. </t>
  </si>
  <si>
    <t>Las observaciones identificadas  se resuelven de manera oportuna, antes de dar la respuesta al usuario sobre la información  para el cual el autoriza el  tratamiento de datos personales.</t>
  </si>
  <si>
    <t xml:space="preserve">Cada vez que sea requerido, los profesionales especializados y universitarios de la subdirección académica encargados de la atención, realizarán actualización del sitio  de transparencia y acceso a la información pública IDEP, consignado en la página web oficial de la entidad.
</t>
  </si>
  <si>
    <t>Bimensual</t>
  </si>
  <si>
    <t>Si, cuando se presentan desviaciones en la ejecución del control como información desactualizada, se procede a reportar a los responsables con el fin de actualizar la información en la página web.</t>
  </si>
  <si>
    <t xml:space="preserve">
Realizar investigaciones en beneficio propio o de terceros 
</t>
  </si>
  <si>
    <t xml:space="preserve">Favorecer intereses particulares en la definición y ejecución de proyetos de investigación y desarrollo pedagogico que no esten alineados con los objetivos al proyecto de inversión. </t>
  </si>
  <si>
    <t xml:space="preserve">Informar a Control Interno Disciplinario y/o entidad competente con el fin de abrir un proceso de investigación Interna. </t>
  </si>
  <si>
    <t xml:space="preserve">Cualquier funcionario y/o contratista del comité academico </t>
  </si>
  <si>
    <t xml:space="preserve">Cada vez que se lleve a cabo un contrato, el supervisor del contrato deberá conceptuar el avance del contratista, mediante el formato FT-GC-08-44 Concepto del supervisor sobre el informe de avance del contrato y levantará actas de reunión con el contratista, correos entre el supervisor y el contratista e informes de actividades, con el fin de soportar un control eficiente al contratista.
</t>
  </si>
  <si>
    <t>Supervisor del Contrato</t>
  </si>
  <si>
    <t>Cada vez que el supervisor del contrato identifique falencias por parte del contratista deberá hacer efectivas pólizas de cumplimiento de acuerdo a los procedimientos establecidos y deberá adjuntar los correos electrónicos, los soportes del seguimiento  y evidencias del posible incumplimiento.</t>
  </si>
  <si>
    <t>Cuando el contratista no cumple con las especificaciones técnicas solicitadas, después del seguimiento se inicia un proceso de sanciones y multas, con la asesoría de la Oficina Asesora Jurídica en el marco de los tiempos  de ejecución del contrato.</t>
  </si>
  <si>
    <t>Uso indebido de los documentos producidos por el  Instituto  para beneficio propio o de terceros.</t>
  </si>
  <si>
    <t xml:space="preserve">Consulta y prestamo de documentos con información clasificada o reservada a personas no autorizadas </t>
  </si>
  <si>
    <t xml:space="preserve">Posibilidad de daño reputacional por Uso indebido de los documentos producidos por el  Instituto  para beneficio propio o de terceros, debido a la Consulta y prestamo de documentos con información clasificada o reservada a personas no autorizadas 
</t>
  </si>
  <si>
    <t>En el evento de detectar el no diligenciamiento de la planilla, se realiza sensibilización al funcionario.</t>
  </si>
  <si>
    <t>Incumplimiento a la normatividad y procesos vigentes, obteniendo beneficios propios o favorecimientos a terceros</t>
  </si>
  <si>
    <t xml:space="preserve">Realizar pagos o movimientos financieros obteniendo beneficios propios o favorecimientos a terceros </t>
  </si>
  <si>
    <t>Posibilidad de daño económico y reputacional por realizar pagos o movimientos financieros obteniendo beneficios propios o favorecimientos a terceros por incumplimiento a la normatividad y procesos vigentes.</t>
  </si>
  <si>
    <t>Se lleva a cabo la anulación del documento en el Sistema de Información Administrativo y Financiero del Instituto</t>
  </si>
  <si>
    <t>Profesional Especializado de Contabilidad, Profesional Especializado de Tesorería y el Subdirector Administrativo y Financiero y de Control Interno y Disciplinario</t>
  </si>
  <si>
    <t>Se informa a la Oficina Asesora Jurídica del Instituto</t>
  </si>
  <si>
    <t>Actuaciones disciplinarias adelantadas desconociendo los aspectos sustanciales y de tramite vigentes</t>
  </si>
  <si>
    <t>Falta de seguimiento de las actuaciones en términos de  calidad y oportunidad</t>
  </si>
  <si>
    <t>Frente a una posible incongruencia, se estructura un plan de mejoramiento y se soluciona de manera inmediata</t>
  </si>
  <si>
    <t>De conformidad con el  desarrollo de proceso en términos normativos, el subdirector administrativo y financiero y la Oficina de control interno, deberán mantener actualizado el Sistema de Información Disciplinaria (SID), generando reporte de la información de los procesos Disciplinarios de conformidad con la información registrada en el SID.</t>
  </si>
  <si>
    <t>Frente a información ingresada de manera incorrecta, el sistema permite realizar ajustes y/o correcciones de inmediato</t>
  </si>
  <si>
    <t>Gestión contractual</t>
  </si>
  <si>
    <t>Incumplimiento del principio de selección objetiva
Indebida evaluación de los proponentes en el proceso de selección
Inadecuada aplicación de la normatividad vigente, manual de contratación y procedimientos asociados</t>
  </si>
  <si>
    <t>Selección de contratistas que no cuenten con la capacidad financiera y/o técnica y/o jurídica necesarias para la ejecución del contrato para el beneficio particular o de un tercero</t>
  </si>
  <si>
    <t>Posibilidad de daño económico y reputacional por Selección de contratistas que no cuenten con la capacidad financiera y/o técnica y/o jurídica necesarias para la ejecución del contrato para el beneficio particular o de un tercero, debido a:
-Incumplimiento del principio de selección objetiva
-Indebida evaluación de los proponentes en el proceso de selección
-Inadecuada aplicación de la normatividad vigente, manual de contratación y procedimientos asociados</t>
  </si>
  <si>
    <t xml:space="preserve">     Entre 10 y 50 SMLMV </t>
  </si>
  <si>
    <t>Entre 10 y 50 SMLMV</t>
  </si>
  <si>
    <t>Cada vez que sea requerido, los miembros del comité evaluador integrado por la parte jurídica, financiera y técnica, realizarán el respectivo comité evaluador con el fin de revisar objetivamente las propuestas, archivando lo pertinente en el expediente del proceso de convocatoria pública, particularmente en el informe de evaluación final del comité evaluador.</t>
  </si>
  <si>
    <t>Documentos falsos o irregulares presentados por los oferentes y que la entidad no logra evidenciar en el momento de la evaluación</t>
  </si>
  <si>
    <t>Adjudicación viciada para beneficio particular o de un tercero</t>
  </si>
  <si>
    <t>Posibilidad de daño económico y reputacional por Adjudicación viciada para beneficio particular o de un tercero, debido a documentos falsos o irregulares presentados por los oferentes y que la entidad no logra evidenciar en el momento de la evaluación</t>
  </si>
  <si>
    <t>Entre 50 y 100 SMLMV</t>
  </si>
  <si>
    <t>Cada vez que sea requerido, los miembros del comité evaluador integrado por la parte jurídica, financiera y técnica, realizarán el respectivo comité evaluador con el fin de revisar objetivamente las propuestas, archivando lo pertinente en  el expediente del proceso de convocatoria pública, particularmente en el informe de evaluación final del comité evaluador.</t>
  </si>
  <si>
    <t xml:space="preserve">
Incumplimiento de especificaciones técnicas
Deficiencia de controles y seguimiento al contrato o convenio por parte del supervisor o interventor
No adelantar proceso de multas e incumplimientos, cuando el supervisor ha dado aviso oportuno
</t>
  </si>
  <si>
    <t>Recibir obras, bienes y/o servicios que no cumplen con las especificaciones técnicas establecidas por la entidad para beneficio particular o de un tercero</t>
  </si>
  <si>
    <t xml:space="preserve">Posibilidad de daño económico y reputacional por recibir obras, bienes y/o servicios que no cumplen con las especificaciones técnicas establecidas por la entidad para beneficio particular o de un tercero, debido a:
-Incumplimiento de especificaciones técnicas
-Deficiencia de controles y seguimiento al contrato o convenio por parte del supervisor o interventor
-No adelantar proceso de multas e incumplimientos, cuando el supervisor ha dado aviso oportuno
</t>
  </si>
  <si>
    <t xml:space="preserve">Tráfico de influencias y/o clientelismo para la emisión de conceptos o actos administrativos, que puedan beneficiar a terceros. </t>
  </si>
  <si>
    <t xml:space="preserve">Intereses, economicos y/o particulares en la emisión de conceptos jurídicos, actos administrativos, respuesta a derechos de petición o proposiciones.
</t>
  </si>
  <si>
    <t>El riesgo afecta la imagen de la entidad con algunos usuarios de relevancia frente al logro de los objetivos</t>
  </si>
  <si>
    <t xml:space="preserve">Que al auditor no cumpla con los lineamientos establecidos en el Código de Ética del Auditor.
Conflicto de intereses con responsables de otros procesos que no reflejen las posibles desviaciones y/o debilidades o actos de corrupción en el cumplimiento de los procedimientos y requisitos legales.  </t>
  </si>
  <si>
    <t>Omisión y/o modificación por parte de los miembros del equipo auditor, de información en el ejercicio evaluación independiente en busca de un beneficio a terceros.</t>
  </si>
  <si>
    <t xml:space="preserve">Posibilidad de daño reputacional por Omisión y/o modificación por parte de los miembros del equipo auditor, de información en el ejercicio evaluación independiente en busca de un beneficio a terceros, debido a que al auditor no cumpla con los lineamientos establecidos en el Código de Ética del Auditor ó a Conflicto de intereses con responsables de otros procesos que no reflejen las posibles desviaciones y/o debilidades o actos de corrupción en el cumplimiento de los procedimientos y requisitos legales.  </t>
  </si>
  <si>
    <t>El riesgo afecta la imagen de la entidad internamente, de conocimiento general, nivel interno, de junta dircetiva y accionistas y/o de provedores</t>
  </si>
  <si>
    <t>Se formula el plan de mejoramiento por parte del responsable del proceso, en caso de ser necesario se traslada a organismos de control.</t>
  </si>
  <si>
    <t>Jefe Oficina Control Interno</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</si>
  <si>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</si>
  <si>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</si>
  <si>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</si>
  <si>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</si>
  <si>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</si>
  <si>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</si>
  <si>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</si>
  <si>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</si>
  <si>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</si>
  <si>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</si>
  <si>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</si>
  <si>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</si>
  <si>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</si>
  <si>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</si>
  <si>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</si>
  <si>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</si>
  <si>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</si>
  <si>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</si>
  <si>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</si>
  <si>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</si>
  <si>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</si>
  <si>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</si>
  <si>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consejo directivo y/o de provedores</t>
  </si>
  <si>
    <t>Moderado 60%</t>
  </si>
  <si>
    <t xml:space="preserve">Entre 50 y 100 SMLMV </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</si>
  <si>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</si>
  <si>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</si>
  <si>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</si>
  <si>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</si>
  <si>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</si>
  <si>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</si>
  <si>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</si>
  <si>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</si>
  <si>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</si>
  <si>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Pérdida_Reputacional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</si>
  <si>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</si>
  <si>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</si>
  <si>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</si>
  <si>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</si>
  <si>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</si>
  <si>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</si>
  <si>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</si>
  <si>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</si>
  <si>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Evitar</t>
  </si>
  <si>
    <t>Compartir</t>
  </si>
  <si>
    <t>Finalizado</t>
  </si>
  <si>
    <t>En curso</t>
  </si>
  <si>
    <t>Relaciones Laborales</t>
  </si>
  <si>
    <t>Tabla Atributos de para el diseño del control</t>
  </si>
  <si>
    <t>Características</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</si>
  <si>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</si>
  <si>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</si>
  <si>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</si>
  <si>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</si>
  <si>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</si>
  <si>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</si>
  <si>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</si>
  <si>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rgb="FFE36C09"/>
        <rFont val="Arial"/>
        <family val="2"/>
      </rPr>
      <t>*</t>
    </r>
    <r>
      <rPr>
        <b/>
        <sz val="12"/>
        <color rgb="FF000000"/>
        <rFont val="Arial"/>
        <family val="2"/>
      </rPr>
      <t>Atributos de</t>
    </r>
    <r>
      <rPr>
        <b/>
        <sz val="12"/>
        <color rgb="FFE36C09"/>
        <rFont val="Arial"/>
        <family val="2"/>
      </rPr>
      <t xml:space="preserve"> </t>
    </r>
    <r>
      <rPr>
        <b/>
        <sz val="12"/>
        <color rgb="FF000000"/>
        <rFont val="Arial"/>
        <family val="2"/>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</si>
  <si>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</si>
  <si>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</si>
  <si>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</si>
  <si>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</si>
  <si>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</si>
  <si>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</si>
  <si>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</si>
  <si>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rgb="FFE36C09"/>
        <rFont val="Arial"/>
        <family val="2"/>
      </rPr>
      <t>*Nota 1:</t>
    </r>
    <r>
      <rPr>
        <sz val="12"/>
        <color theme="1"/>
        <rFont val="Arial"/>
        <family val="2"/>
      </rPr>
      <t xml:space="preserve"> Los atributos de formalización se recogerán de manera informativa, con el fin de conocer el entorno del control y complementar el análisis con elementos cualitativos; éstos no tienen una incidencia directa en su efectividad. </t>
    </r>
  </si>
  <si>
    <t>Registro Sustancial</t>
  </si>
  <si>
    <t>Registro Material</t>
  </si>
  <si>
    <t>Sin registro</t>
  </si>
  <si>
    <t>Reducir</t>
  </si>
  <si>
    <t>SI(O(AF28='\\Users\ldrojas\Downloads\[FT-MIC-03-07_Mapa%20de%20riesgos%20institucional%20(5).xlsx]Tabla Impacto'!$C$11;AF28='\\Users\ldrojas\Downloads\[FT-MIC-03-07_Mapa%20de%20riesgos%20institucional%20(5).xlsx]Tabla Impacto'!$D$11);"Leve";SI(O(AF28='\\Users\ldrojas\Downloads\[FT-MIC-03-07_Mapa%20de%20riesgos%20institucional%20(5).xlsx]Tabla Impacto'!$C$12;AF28='\\Users\ldrojas\Downloads\[FT-MIC-03-07_Mapa%20de%20riesgos%20institucional%20(5).xlsx]Tabla Impacto'!$D$12);"Menor";SI(O(AF28='\\Users\ldrojas\Downloads\[FT-MIC-03-07_Mapa%20de%20riesgos%20institucional%20(5).xlsx]Tabla Impacto'!$C$13;AF28='\\Users\ldrojas\Downloads\[FT-MIC-03-07_Mapa%20de%20riesgos%20institucional%20(5).xlsx]Tabla Impacto'!$D$13);"Moderado";SI(O(#¡REF!='\\Users\ldrojas\Downloads\[FT-MIC-03-07_Mapa%20de%20riesgos%20institucional%20(5).xlsx]Tabla Impacto'!$C$14;AF28='\\Users\ldrojas\Downloads\[FT-MIC-03-07_Mapa%20de%20riesgos%20institucional%20(5).xlsx]Tabla Impacto'!$D$14);"Mayor";SI(O(AF28='\\Users\ldrojas\Downloads\[FT-MIC-03-07_Mapa%20de%20riesgos%20institucional%20(5).xlsx]Tabla Impacto'!$C$15;#¡REF!='\\Users\ldrojas\Downloads\[FT-MIC-03-07_Mapa%20de%20riesgos%20institucional%20(5).xlsx]Tabla Impacto'!$D$15);"Catastrófico";"")))))</t>
  </si>
  <si>
    <t>SI(O(AF29='\\Users\ldrojas\Downloads\[FT-MIC-03-07_Mapa%20de%20riesgos%20institucional%20(5).xlsx]Tabla Impacto'!$C$11;AF29='\\Users\ldrojas\Downloads\[FT-MIC-03-07_Mapa%20de%20riesgos%20institucional%20(5).xlsx]Tabla Impacto'!$D$11);"Leve";SI(O(AF29='\\Users\ldrojas\Downloads\[FT-MIC-03-07_Mapa%20de%20riesgos%20institucional%20(5).xlsx]Tabla Impacto'!$C$12;AF29='\\Users\ldrojas\Downloads\[FT-MIC-03-07_Mapa%20de%20riesgos%20institucional%20(5).xlsx]Tabla Impacto'!$D$12);"Menor";SI(O(AF29='\\Users\ldrojas\Downloads\[FT-MIC-03-07_Mapa%20de%20riesgos%20institucional%20(5).xlsx]Tabla Impacto'!$C$13;AF29='\\Users\ldrojas\Downloads\[FT-MIC-03-07_Mapa%20de%20riesgos%20institucional%20(5).xlsx]Tabla Impacto'!$D$13);"Moderado";SI(O(#¡REF!='\\Users\ldrojas\Downloads\[FT-MIC-03-07_Mapa%20de%20riesgos%20institucional%20(5).xlsx]Tabla Impacto'!$C$14;AF29='\\Users\ldrojas\Downloads\[FT-MIC-03-07_Mapa%20de%20riesgos%20institucional%20(5).xlsx]Tabla Impacto'!$D$14);"Mayor";SI(O(AF26='\\Users\ldrojas\Downloads\[FT-MIC-03-07_Mapa%20de%20riesgos%20institucional%20(5).xlsx]Tabla Impacto'!$C$15;#¡REF!='\\Users\ldrojas\Downloads\[FT-MIC-03-07_Mapa%20de%20riesgos%20institucional%20(5).xlsx]Tabla Impacto'!$D$15);"Catastrófico";"")))))</t>
  </si>
  <si>
    <t>SI(O(AF30='\\Users\ldrojas\Downloads\[FT-MIC-03-07_Mapa%20de%20riesgos%20institucional%20(5).xlsx]Tabla Impacto'!$C$11;AF30='\\Users\ldrojas\Downloads\[FT-MIC-03-07_Mapa%20de%20riesgos%20institucional%20(5).xlsx]Tabla Impacto'!$D$11);"Leve";SI(O(AF30='\\Users\ldrojas\Downloads\[FT-MIC-03-07_Mapa%20de%20riesgos%20institucional%20(5).xlsx]Tabla Impacto'!$C$12;AF26='\\Users\ldrojas\Downloads\[FT-MIC-03-07_Mapa%20de%20riesgos%20institucional%20(5).xlsx]Tabla Impacto'!$D$12);"Menor";SI(O(AF30='\\Users\ldrojas\Downloads\[FT-MIC-03-07_Mapa%20de%20riesgos%20institucional%20(5).xlsx]Tabla Impacto'!$C$13;AF30='\\Users\ldrojas\Downloads\[FT-MIC-03-07_Mapa%20de%20riesgos%20institucional%20(5).xlsx]Tabla Impacto'!$D$13);"Moderado";SI(O(#¡REF!='\\Users\ldrojas\Downloads\[FT-MIC-03-07_Mapa%20de%20riesgos%20institucional%20(5).xlsx]Tabla Impacto'!$C$14;AF30='\\Users\ldrojas\Downloads\[FT-MIC-03-07_Mapa%20de%20riesgos%20institucional%20(5).xlsx]Tabla Impacto'!$D$14);"Mayor";SI(O(AF30='\\Users\ldrojas\Downloads\[FT-MIC-03-07_Mapa%20de%20riesgos%20institucional%20(5).xlsx]Tabla Impacto'!$C$15;#¡REF!='\\Users\ldrojas\Downloads\[FT-MIC-03-07_Mapa%20de%20riesgos%20institucional%20(5).xlsx]Tabla Impacto'!$D$15);"Catastrófico";"")))))</t>
  </si>
  <si>
    <t>SI(O(AF31='\\Users\ldrojas\Downloads\[FT-MIC-03-07_Mapa%20de%20riesgos%20institucional%20(5).xlsx]Tabla Impacto'!$C$11;AF31='\\Users\ldrojas\Downloads\[FT-MIC-03-07_Mapa%20de%20riesgos%20institucional%20(5).xlsx]Tabla Impacto'!$D$11);"Leve";SI(O(AF31='\\Users\ldrojas\Downloads\[FT-MIC-03-07_Mapa%20de%20riesgos%20institucional%20(5).xlsx]Tabla Impacto'!$C$12;AF31='\\Users\ldrojas\Downloads\[FT-MIC-03-07_Mapa%20de%20riesgos%20institucional%20(5).xlsx]Tabla Impacto'!$D$12);"Menor";SI(O(AF26='\\Users\ldrojas\Downloads\[FT-MIC-03-07_Mapa%20de%20riesgos%20institucional%20(5).xlsx]Tabla Impacto'!$C$13;AF31='\\Users\ldrojas\Downloads\[FT-MIC-03-07_Mapa%20de%20riesgos%20institucional%20(5).xlsx]Tabla Impacto'!$D$13);"Moderado";SI(O(#¡REF!='\\Users\ldrojas\Downloads\[FT-MIC-03-07_Mapa%20de%20riesgos%20institucional%20(5).xlsx]Tabla Impacto'!$C$14;AF31='\\Users\ldrojas\Downloads\[FT-MIC-03-07_Mapa%20de%20riesgos%20institucional%20(5).xlsx]Tabla Impacto'!$D$14);"Mayor";SI(O(AF31='\\Users\ldrojas\Downloads\[FT-MIC-03-07_Mapa%20de%20riesgos%20institucional%20(5).xlsx]Tabla Impacto'!$C$15;#¡REF!='\\Users\ldrojas\Downloads\[FT-MIC-03-07_Mapa%20de%20riesgos%20institucional%20(5).xlsx]Tabla Impacto'!$D$15);"Catastrófico";"")))))</t>
  </si>
  <si>
    <t>TERCER LINEA DE DEFENSA - OFICINA DE CONTROL INTERNO</t>
  </si>
  <si>
    <t xml:space="preserve">TERCERA  LINEA DE DEFENSA - OFICINA DE CONTROL INTERNO </t>
  </si>
  <si>
    <t>SEGUIMIENTO REALIZADO POR: HILDA YAMILE MORALES LAVERDE</t>
  </si>
  <si>
    <r>
      <t xml:space="preserve">Seguimiento realizado por:  </t>
    </r>
    <r>
      <rPr>
        <b/>
        <sz val="11"/>
        <rFont val="Arial Narrow"/>
        <family val="2"/>
      </rPr>
      <t xml:space="preserve">HILDA YAMILE MORALES LAVERDE
</t>
    </r>
    <r>
      <rPr>
        <sz val="11"/>
        <rFont val="Arial Narrow"/>
        <family val="2"/>
      </rPr>
      <t>Jefe Oficina de Control Interno</t>
    </r>
  </si>
  <si>
    <t>MAPA DE RIESGOS INSTITUCIONAL Y DE CORRUPCIÓN POR PROCESOS - 2023
INSTITUTO PARA LA INVESTIGACIÓN EDUCATIVA Y EL DESARROLLO PEDAGÓGICO - IDEP</t>
  </si>
  <si>
    <t>Posibilidad de daño reputacional y económico por Generar informes, estados financieros o reportes con datos imprecisos o inconsistentes a entidades externas e internamente, debido a la entrega de información con deficiencia en la calidad o extemporánea por parte de las diferentes oficinas y subdirecciones del IDEP.</t>
  </si>
  <si>
    <t xml:space="preserve">Debido a la entrega de información con deficiencia en la calidad o extemporánea por parte de las diferentes oficinas y subdirecciones del IDEP.
Falta de actualización de las herramientas de planeación interna de acuerdo a la normatividad vigente.
</t>
  </si>
  <si>
    <r>
      <t xml:space="preserve">Generar informes, estados financieros o reportes con datos no precisos o inconsistentes a entidades externas e internamente 
</t>
    </r>
    <r>
      <rPr>
        <sz val="11"/>
        <color rgb="FFFF0000"/>
        <rFont val="Arial Narrow"/>
        <family val="2"/>
      </rPr>
      <t xml:space="preserve"> </t>
    </r>
  </si>
  <si>
    <t xml:space="preserve">Mensualmente, el  líder  de la oficina asesora de planeación, en el marco del Comité Institucional de Gestión y Desempeño incluirá en la agenda que cada directivo o jefe de oficina informe sobre la oportunidad y calidad de la información que deben presentar a entidades externas y si se generaron errores en el mismo. Lo anterior se registra en las actas del Comité. 
</t>
  </si>
  <si>
    <t>De conformidad con el Plan Estratégico de Comunicaciones Organizacional, los profesionales de la Subdirección Académica, realizarán seguimiento a la Estrategia de Comunicaciones consignada en el mencionado plan, dejando como evidencia actas de comité académico, publicaciones oficiales y correos electrónicos.</t>
  </si>
  <si>
    <t>Cada vez que se requiera publicar información, el profesional especializado de la Subdirección Académica, realizará revisión del cumplimiento de la normatividad en materia de publicación de información y creará el cuadro de control de las publicaciones en el que se evidenciará la revisión y seguimiento de dichas publicaciones</t>
  </si>
  <si>
    <t>Todos los días, el Auxiliar Administrativo de la Subdirección Administrativa y Financiera, mediante la matriz de seguimiento y control de PQRS, realiza seguimiento a las solicitudes, quejas y reclamos de los usuarios, ciudadania y público en General; generando recordatorios semanales a las areas encargadas de dar respuesta.</t>
  </si>
  <si>
    <t>Una vez al año, el jefe de la Oficina Asesora de Planeación, realizará el plan de adecuación y sostenibilidad del Modelo Integrado Planeación y Gestión para la vigencia, de las políticas de Participación ciudadana, Servicio al ciudadano, Racionalización de trámites y Transparencia, acceso a la información pública y lucha contra la corrupción.</t>
  </si>
  <si>
    <t xml:space="preserve">Cada vez que se requiera, los profesionales especialzados de contabilidad y de tesoreria, aplicará los controles establecidos en el procedimiento PRO-GF-14-14 "Gestión de Pago", adjuntando como evidencia, comprobante de Anulación, ordenes de pago y comprobantes de egreso
</t>
  </si>
  <si>
    <t>Cada vez que se realiza solicitud de contratación,la oficina asesora juridica, revisará por  que los documentos precontractuales se ajusten a los contemplado en el  Plan anual de adquisiciones (PAA)  y que los Estudios Previos y Análisis del Sector cumplan con los requerimientos legales; dicha revisión se evidencia y controla en la plataforma SECOP II</t>
  </si>
  <si>
    <t>Cada vez que se revisen pólizas que amparen los contratos, la Oficina Juridica, realizará doble filtro en la revisión de las pólizas, el primero será revisado por el abogado tramitador y posteriormente por el Jefe de la Oficina Jurídica. Lo anterior se evidencia en el documento de aprobación de garantias y plataforma SECOP II.</t>
  </si>
  <si>
    <t>El Jefe de la Oficina Jurídica realizará la verificación de los contratistas naturales y/o jurídicos en listas restrictivas gratuitas, previo a realizar la contratación; en caso de encontrar reporte en laa listas realizará el procedimiento respectivo de reporte</t>
  </si>
  <si>
    <t>La jefe de la Oficina de Cntrol Interno en conjunto con la Oficina Asesora de Planeación y la Oficina Jurídica definirá los lineamientos para la implementación del SARLAFT en la entidad que incluya:
-  Definición del Oficial de SARLAFT
- Especificación de procedimiento para el reporte de operaciones sospechosas ehn caso de que el contratista se encuentre en listas restrictivas
- Diligencia de formato para servidores y colaoradores que establezca el origen de ingresos</t>
  </si>
  <si>
    <t>La jefe de la Oficina de Control Interno en conjunto con la Oficina Asesora de Planeación y la Oficina Jurídica solicitarán la inclusión en el PIC de programas de sensibilización de los empleados, colabotadores, asesores y consultores vinculados al proceso de contatación en temas de Lavado de Activos y Financiación del terrorismo</t>
  </si>
  <si>
    <r>
      <rPr>
        <sz val="10"/>
        <color theme="1"/>
        <rFont val="Arial Narrow"/>
        <family val="2"/>
      </rPr>
      <t xml:space="preserve">Trimestralmente se registra monitoreo del comportamiento de la infraestructura tecnologica por parte de los ingeneiros conrtatistas y el técnico operativo del area gestión Tecnologica de la OAP por medio de un plan de mantenimiento, monitoreo y seguimiento. </t>
    </r>
    <r>
      <rPr>
        <u/>
        <sz val="10"/>
        <color rgb="FF1155CC"/>
        <rFont val="Arial Narrow"/>
        <family val="2"/>
      </rPr>
      <t>https://docs.google.com/spreadsheets/d/1uzdZQiXoqDD3pnB6DMchqA3JB9vIP7jq/edit#gid=1130127983</t>
    </r>
  </si>
  <si>
    <r>
      <rPr>
        <sz val="10"/>
        <color theme="1"/>
        <rFont val="Arial Narrow"/>
        <family val="2"/>
      </rPr>
      <t xml:space="preserve">Trimestralmente se registran las actividades de actualización y monitoreo de los equipos, aplicaciones y políticas de seguridad de la entidad por parte de los ingeneiros conrtatistas y el técnico operativo del area gestión Tecnologica de la OAP por medio de un plan de mantenimiento y monitoreo, en las hojas de "Actaulizaciones Firewall y Antivirus" y "Actualizaciones de Servidores y PC". </t>
    </r>
    <r>
      <rPr>
        <u/>
        <sz val="10"/>
        <color rgb="FF1155CC"/>
        <rFont val="Arial Narrow"/>
        <family val="2"/>
      </rPr>
      <t>https://docs.google.com/spreadsheets/d/1uzdZQiXoqDD3pnB6DMchqA3JB9vIP7jq/edit#gid=1130127983</t>
    </r>
  </si>
  <si>
    <t>Trimestralmente, el profesional universitario de gestión de recursos fisicos; verificará en la página del SIM si el parque automotor presenta alguna infracción, tomando pantallazo de dicha página y archivandolo de manera digital en un disco extraíble; posteriormente realiza las verificaciones y pagos correspondientes, visitando aleatoreamente el parque automotor.</t>
  </si>
  <si>
    <t>Mensualmente, los profesionales especialzados de contabilidad y de tesoreria, diligenciaran los formatos: FT-GF-14-16 Formato Conciliación Bancaria Contable y FT-GF-14-23 Formato Conciliación bancaria - Tesorería, adjuntando como evidencia, Conciliaciones bancarias contables, libros auxiliares y extractos bancarios.</t>
  </si>
  <si>
    <t>Verificar que la información remitida por las áreas y dependencias este completa y correcta de acuerdo con la solicitud en caso de estar incompleto se devuelve al área para los ajustes pertinentes.</t>
  </si>
  <si>
    <t xml:space="preserve">Reportar la incidencia al proceso de Gestión Tecnológica </t>
  </si>
  <si>
    <t>Diariamente, el Auxiliar Administrativo de la Subdirección Administrativa y financiera, mediante la matriz de seguimiento y control de PQRS, realiza seguimiento a las solicitudes, quejas y reclamos de los usuarios, ciudadanía y público en General; generando recordatorios semanales a las áreas encargadas de dar respuesta.</t>
  </si>
  <si>
    <t>Una vez al año, el jefe de la Oficina Asesora de Planeación, realizará el Plan de Adecuación y Sostenibilidad del Modelo Integrado Planeación y Gestión para la vigencia, de las políticas de Participación ciudadana, Servicio al ciudadano, Racionalización de trámites y Transparencia, acceso a la información pública y lucha contra la corrupción.</t>
  </si>
  <si>
    <t>De conformidad con el Plan Estratégico de Comunicación Institucional, los profesionales de la Subdirección Académica, realizarán seguimiento a la Estrategia de Comunicaciones en el Plan Estratégico de Comunicación Organizacional. Dicho seguimiento se podrá evidenciar mediante correos electrónicos y actas de comité académico.</t>
  </si>
  <si>
    <t>Semestralmente, el contratista de la Subdirección Académica; realiza análisis, tabulación y consolidación de las encuestas de satisfacción realizadas a los usuarios del IDEP, mediante informe y lo socializa en el Comité Institucional de Gestión y Desempeño.</t>
  </si>
  <si>
    <t>El comité académico realiza las observaciones de las actividades y recomienda ajustes requeridos para alinear los proyectos de investigación y desarrollo pedagógico con los objetivos del proyecto de inversión.</t>
  </si>
  <si>
    <t>Una vez al año o cuando se formulan los proyectos, el subdirector académico y/o el contratista delegado, realizará el cuadro de control general de seguimiento a los porcentajes de ejecución de las fichas de los proyectos de investigación o desarrollo pedagógico de la vigencia denominado Seguimiento Metas proyecto de inversión vs productos MGA, dicho cuadro se adjuntará de manera electrónica una vez diligenciado en la plataforma google</t>
  </si>
  <si>
    <t xml:space="preserve">
Trimestralmente, los líderes de los proyectos, utilizarán la herramienta tecnológica para detección de plagio, generando reporte positivo de la herramienta empleada y concepto favorable por parte del supervisor encargado, los productos derivados de proyectos de investigación y desarrollo pedagógico, así como las publicaciones del IDEP.  
</t>
  </si>
  <si>
    <t>Cuando se entrega el informe final del proyecto de investigación o desarrollo  al final de la vigencia, el profesional de la Subdirección Académica responsable del proyecto, anexará cartas de autores que señalan el consentimiento,  autorización y, así como, las declaraciones de autenticidad y responsabilidad frente  a los temas de plagio que se puedan presentar en los textos y/o documentos entregados; lo anterior en las carpetas de cada uno de los proyectos.</t>
  </si>
  <si>
    <t>Revisar los documentos frente a los últimos requisitos dados por las entidades que regulan la gestión documental (AGN y Archivo de Bogotá), además de tener en cuenta la normatividad vigente.</t>
  </si>
  <si>
    <t>Monitorear trimestralmente el cumplimiento del protocolo de limpieza (IN-GD-07-02) que se debe realizar a los depósitos o estanterías que contienen los archivos del IDEP.</t>
  </si>
  <si>
    <t>Mensualmente, los profesionales de las áreas de presupuesto, tesorería, contabilidad y Talento Humano, revisan la  liquidación de nómina para aprobación de la subdirección Administrativa, Financiera y CID y el representante legal de la Entidad.</t>
  </si>
  <si>
    <t>Cada vez que se requiera la contratación de un profesional del área de nómina, el Subdirector Administrativo y Financiero, asegurarán la vinculación de personal con experiencia en liquidación de nómina, seguridad social y parafiscales; lo anterior en el ejercicio de las pruebas técnicas y del proceso de selección de personal.</t>
  </si>
  <si>
    <t>CCada vez que sea requerido, de acuerdo con la creación, modificación y/o actualización dispuesta por el Gobierno Nacional y Distrital en materia Prestacional y Salarial, el Contratista Profesional de SST, se asegurará de garantizar continua capacitación y actualización de las normas vigentes para la aplicabilidad en la liquidación de la nómina al personal competente, como evidencia de dichas capacitaciones se encuentra: Normograma Nómina, Planes de trabajo, Entrega informe mensual de actividades y Plan de Mejoramiento</t>
  </si>
  <si>
    <t>Mensualmente, el Profesional Universitario- Proceso de Gestión de Recursos Físicos, registrará en el Sistema de Información Administrativo y Financiero - Módulo de Recursos Físicos el bien, y le asignará un número de placa para su identificación y control, posteriormente elaborará el comprobante de Altas y lo archivará con sus respectivos soportes (Factura, Solicitud de Ingreso,  y autorización de pago); por último, solicitará a la aseguradora incluir los bienes adquiridos con el fin ampararlos en el programa de Seguros vigente de la entidad</t>
  </si>
  <si>
    <t xml:space="preserve">
Anualmente, el Subdirector Administrativo y Financiero realizará la renovación de las pólizas, que ampararán todos los bienes del Instituto, mediante el contrato que se establece con la aseguradora seleccionada, adjuntando en el respectivo expediente los soportes precontractuales y contractuales de dicho contrato.
</t>
  </si>
  <si>
    <t>Cada vez que se presente un siniestro , el Profesional Universitario del proceso de Gestión de Recursos Físicos, aplicará el procedimiento PRO-GRF-11-01 Egresos o salidas definitivas de bienes: En la actividad número 28; adjuntando, Comprobantes de Salidas, Bajas y soportes respectivos (Acto administrativo, acta de comité, según corresponda)</t>
  </si>
  <si>
    <t>Trimestralmente, el profesional universitario de gestión de recursos físicos; verificará en la página del SIM si el parque automotor presenta alguna infracción, tomando pantallazo de dicha página y archivándolo de manera digital en un disco extraíble; posteriormente realiza las verificaciones y pagos correspondientes, también deberá realizar aleatoriamente visitas al parque automotor.</t>
  </si>
  <si>
    <t xml:space="preserve">Todos los meses y/o cuando se presente la necesidad, el Profesional Universitario de Gestión de Recursos Físicos, diligenciará las planillas FT-GRF-11-14 PLANILLA SEGUIMIENTO TRANSPORTE PARQUE AUTOMOTOR IDEP, FT-GRF-11-08 AUTORIZACIÓN SALIDA DE VEHÍCULOS PARQUE AUTOMOTOR FUERA DE BOGOTÁ, archivándolas en medios magnéticos para su respectivo control.
</t>
  </si>
  <si>
    <t xml:space="preserve">Cada vez que se presente una eventualidad con respecto al parque automotor y de manera mensual para el suministro de combustible, el Profesional Universitario de Gestión de Recursos Físicos, realizará ejecución y Supervisión de los Contratos:                                                                     1) Mantenimiento preventivos y correctivo del parque automotor, para el que se diligencia el formato FT-GRF-11-01 AUTORIZACIÓN SERVICIO DE MANTENIMIENTO                                               2) Suministro de Combustible, el cual es controlado mediante un chip, el informe que reporta el contratista y la planilla FT-GRF-11-14 PLANILLA SEGUIMIENTO TRANSPORTE PARQUE AUTOMOTOR IDEP.
Lo anterior mediante los informes de supervisión que reposan en el archivo de la entidad.
</t>
  </si>
  <si>
    <t xml:space="preserve">Cada vez que se requiera, los profesionales especializados de contabilidad y de tesorería, aplicará los controles establecidos en el procedimiento PRO-GF-14-14 "Gestión de Pago", adjuntando como evidencia, comprobante de Anulación, órdenes de pago y comprobantes de egreso
</t>
  </si>
  <si>
    <t>Cada vez que se requiera, el profesional especializado de tesorería, aplicará los controles establecidos en el Protocolo de Seguridad y Manejo de Cuentas de Tesorería IN- GF -14- 05, adjuntando los oficios correspondientes.</t>
  </si>
  <si>
    <t xml:space="preserve">Por lo menos una vez al año, el Profesional Especializado de Contabilidad, aplicará el normograma y cronograma interno del Proceso y participará de jornadas en actualización tributaria, como evidencia se puede encontrar:
- Hojas de cálculo en las que se realiza la liquidación de las cuentas por pagar del Instituto por concepto de retenciones por pagar.
-Expediente documental que da cuenta de cada una de las declaraciones y obligaciones tributarias y el cumplimiento de los cronogramas tributarios establecidos                                                      
-Para algunos casos se cuenta con la certificación de asistencia a los eventos de capacitación en norma tributaria 
</t>
  </si>
  <si>
    <t>Cada vez que se realiza solicitud de contratación, la Oficina Jurídica, revisará que los documentos precontractuales se ajusten a los contemplado en el  Plan anual de adquisiciones (PAA)  y que los Estudios Previos y Análisis del Sector cumplan con los requerimientos legales; dicha revisión se evidencia y controla en la plataforma SECOP II</t>
  </si>
  <si>
    <t xml:space="preserve">Acción de tratamiento: Solicitar la modificación de la póliza según corresponda durante el termino de ejecución del contrato </t>
  </si>
  <si>
    <t>Expedir Resolución con el Oficial SARLAFT, que indique  procedimiento para el reporte de operaciones sospechosas en caso de que el contratista se encuentre en listas restrictivas y el diligenciamiento del formato para servidores y colaboradores que establezca el origen de ingresos.</t>
  </si>
  <si>
    <t>Incluir en el PIC del IDEP capacitaciones asociadas a Lavado de Activos y Financiación del Terrorismo - LAFT.Articular el plan de gestión de la Integridad con acciones que fortalezcan la integridad de los servidores y las alertas de reporte de riesgos de LAFT</t>
  </si>
  <si>
    <t>Cada vez que se suscriba un contrato, el referente técnico, supervisor y abogado responsable de realizar los estudios previos documentaran los riesgos previsibles y su tratamiento atendiendo los lineamientos de la guía Colombia Compra Eficiente, con el fin de mitigar dichos riesgos; como evidencia se diligencia el formato establecido para cada modalidad de contratación.</t>
  </si>
  <si>
    <t xml:space="preserve">Cada 15 días, el abogado de defensa judicial presenta informe escrito del seguimiento de los procesos judiciales y extrajudiciales al comité de conciliación. </t>
  </si>
  <si>
    <t>Verificar que el inventario de hardware y software este actualizado</t>
  </si>
  <si>
    <t xml:space="preserve">De acuerdo a las reuniones agendadas por calendario se realiza mesa de trabajo con cada uno de los procesos para las actividades programadas Plan de Sostenibilidad MIPG - mensualmente </t>
  </si>
  <si>
    <t>Jefe Oficina de Control Interno 
Fecha</t>
  </si>
  <si>
    <t>SEGUIMIENTO TERCER CUATRIMESTRE 2023</t>
  </si>
  <si>
    <t>SEGUIMIENTO TERCER CUATRIMESTRE 2023 - PRIMERA LINEA DE DEFENSA</t>
  </si>
  <si>
    <t>Auxiliar Administrativo de la Subdirección Administrativa y Financiera</t>
  </si>
  <si>
    <t xml:space="preserve"> Jefe de la Oficina Asesora de Planeación</t>
  </si>
  <si>
    <t>Jefe Oficina Jurídica</t>
  </si>
  <si>
    <t xml:space="preserve">Jefe Oficina Jurídica
Abogado designado 
</t>
  </si>
  <si>
    <t>Ejecución y Administración de procesos</t>
  </si>
  <si>
    <t>Fallas Tecnológicas</t>
  </si>
  <si>
    <t>Plan de acción (solo para la opción reducir)</t>
  </si>
  <si>
    <t xml:space="preserve">SEGUIMIENTO 1ER CUATRIMESTRE 2023 </t>
  </si>
  <si>
    <t>SEGUIMIENTO 1ER CUATRIMESTRE 2023 - PRIMERA LINEA DE DEFENSA</t>
  </si>
  <si>
    <t>SEGUIMIENTO 2DO CUATRIMESTRE 2023 - PRIMERA LINEA DE DEFENSA</t>
  </si>
  <si>
    <t xml:space="preserve">Subdirector(a) Académico(a)
Profesional Especializado de comunicaciones
</t>
  </si>
  <si>
    <t>Contratista de comunicaciones de la Subdirección Académica</t>
  </si>
  <si>
    <t>profesionales de la Subdirección Académica</t>
  </si>
  <si>
    <t xml:space="preserve">Subdirección Académica 
Asesores de la dirección General 
Lideres de metas </t>
  </si>
  <si>
    <t>Subdirección Académica 
Profesional de Gestión Documental</t>
  </si>
  <si>
    <t>el profesional de la Subdirección Académica</t>
  </si>
  <si>
    <t xml:space="preserve">
Contratista del proceso de Gestión documental (Subdirección Administrativa y Financiera) 
Profesional Especializado de gestión documental (Subdirección Académica)
</t>
  </si>
  <si>
    <t xml:space="preserve">Subdirector(a) Administrativo(a) y Financiero(a) 
Profesional Especializado de gestión documental 
</t>
  </si>
  <si>
    <t xml:space="preserve">Subdirector(a) Administrativo(a) y Financiero(a) 
Profesional Especializado de gestión documental </t>
  </si>
  <si>
    <t xml:space="preserve">Subdirector(a) Administrativo(a) y Financiero(a) 
profesionales de las áreas de presupuesto, tesoreria, contabilidad
Profesional Especializado Talento Humano
Contratista de Nomina 
</t>
  </si>
  <si>
    <t xml:space="preserve">Subdirector(a) Administrativo(a) y Financiero(a) 
Profesional Especializado Talento Humano
</t>
  </si>
  <si>
    <t xml:space="preserve">Subdirector(a) Administrativo(a) y Financiero(a) 
Profesional Universitario 219-02
</t>
  </si>
  <si>
    <t xml:space="preserve">Subdirector(a) Administrativo(a) y Financiero(a) 
Profesional Universitario Almacén
</t>
  </si>
  <si>
    <t xml:space="preserve">Contador 
Tesorero
</t>
  </si>
  <si>
    <t xml:space="preserve">Contador
</t>
  </si>
  <si>
    <t xml:space="preserve">Jefe  Jurídica
Profesional Especializado Jurídico
</t>
  </si>
  <si>
    <t xml:space="preserve">Jefe Jurídica
Abogado asignado al Proceso de Contratación 
</t>
  </si>
  <si>
    <t xml:space="preserve">Jefe Jurídica
Abogado Contratista de Defensa Judicial </t>
  </si>
  <si>
    <t>Ingenieros del proceso de gestión técnologica</t>
  </si>
  <si>
    <t>jefe de la Oficina de Control Interno</t>
  </si>
  <si>
    <t>Fecha Aprobación: 31/01/2023</t>
  </si>
  <si>
    <t>VERSIÓN : 8</t>
  </si>
  <si>
    <t>Metodología: Política de Administración del riesgo del DAFP</t>
  </si>
  <si>
    <t>SEGUIMIENTO 1ER CUATRIMESTRE 2023</t>
  </si>
  <si>
    <t>SEGUIMIENTO 2Do CUATRIMESTRE 2023</t>
  </si>
  <si>
    <t xml:space="preserve">Seguimiento Oficina de Control Interno
HILDA YAMILE MORALES LAVERDE
Jefe Oficina de Control Interno 
</t>
  </si>
  <si>
    <t xml:space="preserve">Posibilidad de daño económico y reputacional por realizar investigaciones en beneficio propio o de terceros debido al favorecimiento de intereses particulares en la definición y ejecución de proyectos de investigación y desarrollo pedagógico que no estén alineados con los objetivos del proyecto de inversión.  </t>
  </si>
  <si>
    <t xml:space="preserve">Posibilidad de daño económico y reputacional por Tráfico de influencias y/o clientelismo para la emisión de conceptos o actos administrativos, que puedan beneficiar a terceros, debido a Intereses, económicos y/o particulares en la emisión de conceptos jurídicos, actos administrativos, respuesta a derechos de petición o proposiciones.
</t>
  </si>
  <si>
    <t>Posibilidad de daño reputacional por Actuaciones disciplinarias adelantadas desconociendo los aspectos sustanciales y de trámite vigentes debido a la falta de seguimiento de las actuaciones en términos de  calidad y oportunidad</t>
  </si>
  <si>
    <t xml:space="preserve">Trimestralmente, los contratistas de diseño gráfico, realizara seguimiento a la aplicación del Manual de imagen institucional, diligenciando la lista de verificación de lineamientos del manual de Imagen de la Alcaldía y el Manual de Imagen Institucional </t>
  </si>
  <si>
    <t>Cada vez que se realice una auditoría, el jefe de la oficina de control interno, aplicará lo establecido en los puntos de control del procedimiento PRO-EC-16-01 AUDITORÍAS INTERNAS, en las actividades 09 y 12, adjuntando como evidencia Informe definitivo de auditoria y la documentación de la misma.</t>
  </si>
  <si>
    <t>Cada vez que se realice una auditoría, el jefe de la oficina de control interno, socializará  todos los informes y resultados del programa de auditorías en la instancias y medios establecidos institucionalmente (Comités, alertas, Maloca Aula SIG).</t>
  </si>
  <si>
    <t>Cada vez que se requiera revisión de los documentos que sean allegados a la Oficina Jurídica, realizará doble filtro en la  revisión de conceptos o actos administrativos mediante vistos buenos de dos personas distintas, por ejemplo: quien proyecta y quien revisa, el concepto jurídico, el acto administrativo o respuesta a derechos de petición o proposiciones.</t>
  </si>
  <si>
    <t>Semestralmente, la oficina asesora jurídica y el supervisor del contrato, realizarán sensibilizaciones y/o campañas y/o capacitaciones a los supervisores para que conozcan cómo se debe adelantar las supervisiones y los riesgos a los que se ven abocados sino hacen una correcta supervisión, como evidencia de dichos controles se encuentran los listados de asistencia y acta de liquidación o terminación donde indiquen sobre los bienes o servicios recibido y formato de monitoreo al contratista.</t>
  </si>
  <si>
    <t xml:space="preserve">Mensualmente, la Oficina de Control Interno Disciplinario, realizará seguimiento al avance de las actuaciones disciplinarias en curso, en conformidad con el informe mensual del contratista. </t>
  </si>
  <si>
    <t>Jefe Control Interno Disciplinario</t>
  </si>
  <si>
    <t>Según lo establecido en el Instructivo  IN- GF -14- 05 Protocolo de Seguridad y Manejo de Cuentas de Tesorería, el Profesional Especializado de Contabilidad, Profesional Especializado de Tesorería y el Subdirector Administrativo y Financiero, aplicarán los controles establecidos en el Protocolo de Seguridad y Manejo de Cuentas de Tesorería IN- GF -13- 01, informando mediante correo electrónico la novedad a la Oficina Jurídica.</t>
  </si>
  <si>
    <t>Cada vez que sea requerido, el Profesional Especializado de Contabilidad, Profesional Especializado de Tesorería y el Subdirector Administrativo y Financiero aplicarán los controles establecidos en el procedimiento PRO-GF-14-14 Gestión de Pago", llevando a cabo la anulación del documento en el Sistema de Información Administrativo y Financiero del Instituto.</t>
  </si>
  <si>
    <t>Cada vez que se requiera el prestamo de una carpeta, el profesional especializado de la subdirección académica,recepcinará el formato: FT-GD-07-03 Préstamo de expedientes y realizará las observaciones correspondientes mediante correo electrónico.</t>
  </si>
  <si>
    <t>Mensualmente, el profesional especializado codigo 222-03 de la subdirección académica y el contratista de la subdirección administrativa, diligenciaran el Formato FT-GD-07-03 "Prestamos de Expedientes".</t>
  </si>
  <si>
    <t>Cuatrimestralmente, el Comité Académico, realizara una revisión y seguimiento de las actividades a los proyectos de investigación y desarrollo pedagógico que sea articulado con el proyecto de inversión. Dicha revisión se podrá evidenciar a través de las actas del comité académico.</t>
  </si>
  <si>
    <t xml:space="preserve">Cada vez que se realiza una publicación, el profesional especializado de la subdirección académica, hará uso de consentimientos informados. Como evidencia se encuentran los formatos de la política del manual del tratamiento de datos
</t>
  </si>
  <si>
    <t xml:space="preserve">Se realiza los ajustes a las piezas gráficas y/o comunicaciones de manera inmediata </t>
  </si>
  <si>
    <t>Hasta que los productos entregados por el contratista no cumplan con las especificaciones técnicas solicitadas, no se aprueba por el supervisor el pago de ese producto entregado por el contratista. Las desviaciones se corrigen por el contratista previo a la autorización.</t>
  </si>
  <si>
    <t xml:space="preserve">Evaluación técnica, financiera, económica y jurídica a las propuestas presentadas </t>
  </si>
  <si>
    <t xml:space="preserve">Iniciar un proceso por posible incumplimiento contra el abogado encargado de la defensa judicial 
Instaurar la acción de repetición contra el abogado encargado de la defensa judicial 
Realizar las denuncias penales correspondientes </t>
  </si>
  <si>
    <t xml:space="preserve"> Profesionales universitarios y especializados encargados de la atención</t>
  </si>
  <si>
    <t xml:space="preserve"> Profesionales especializados y universitarios de la Subdirección Académica </t>
  </si>
  <si>
    <t xml:space="preserve">Subdirector (a) Administrativo y Financiero 
Profesional Especializado de gestión documental 
</t>
  </si>
  <si>
    <t>Profesional especializado codigo 222-03 de la Subdirección Académica</t>
  </si>
  <si>
    <t xml:space="preserve">Profesional Especializado de Contabilidad, Profesional Especializado de Tesorería y el Subdirector Administrativo y Financiero </t>
  </si>
  <si>
    <t>Subdirector (a) Administrativo y  Financiero</t>
  </si>
  <si>
    <t xml:space="preserve">Jefe Jurídica
Referente técnico 
Abogado Responsable </t>
  </si>
  <si>
    <t xml:space="preserve">Jefe Jurídica
Profesional Especializado Jurídico
</t>
  </si>
  <si>
    <t>Posibilidad de daño económico y reputacional por Adquisición de bienes, obras y/o servicios que no se ajusten las necesidades o al cumplimiento de los objetivos de la entidad, debido a deficiencias relacionadas con el plazo, tiempo, cantidades y especificaciones técnicas del objeto a contratar</t>
  </si>
  <si>
    <t xml:space="preserve">Posibilidad de daño económico y reputacional por la Indisponibilidad de los servicios y operación sin licencias debido a Falta de oportunidad en la identificación de las necesidades de la infraestructura tecnológica </t>
  </si>
  <si>
    <t>Posibilidad de daño reputacional por falencias en la formulación y seguimiento a los instrumentos de gestión, debido a Suministro de información poco confiable, ineficiente o inadecuada por parte de otras áreas.</t>
  </si>
  <si>
    <t>Cada vez que se realiza auditoría al proceso, de conformidad con el PAA, el jefe de la Oficina de Control Interno, aprobara el plan de auditoria y el diseño de los papeles de trabajo realizados para la ejecución de la misma.</t>
  </si>
  <si>
    <t xml:space="preserve">Posibilidad de daño reputacional por Falencias en el análisis y generación de informes de auditoría interna, debido a:
- La entrega de información con deficiencia en la calidad o extemporánea por parte de los procesos auditados
-  Desconocimiento y/o aplicación de normatividad derogada o desactualizada.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</si>
</sst>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quot; de &quot;mmmm&quot; de &quot;yyyy"/>
    <numFmt numFmtId="165" formatCode="0.0%"/>
    <numFmt numFmtId="166" formatCode="d/m/yyyy"/>
  </numFmts>
  <fonts count="10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20"/>
      <color rgb="FF000000"/>
      <name val="Arial"/>
      <family val="2"/>
    </font>
    <font>
      <sz val="11"/>
      <name val="Calibri"/>
      <family val="2"/>
    </font>
    <font>
      <sz val="11"/>
      <color theme="1"/>
      <name val="Calibri"/>
      <family val="2"/>
    </font>
    <font>
      <b/>
      <sz val="12"/>
      <color rgb="FF000000"/>
      <name val="Arial"/>
      <family val="2"/>
    </font>
    <font>
      <sz val="11"/>
      <color rgb="FF000000"/>
      <name val="Arial"/>
      <family val="2"/>
    </font>
    <font>
      <b/>
      <sz val="14"/>
      <color rgb="FF000000"/>
      <name val="Arial"/>
      <family val="2"/>
    </font>
    <font>
      <b/>
      <sz val="11"/>
      <color rgb="FFFFFFFF"/>
      <name val="Arial"/>
      <family val="2"/>
    </font>
    <font>
      <b/>
      <sz val="11"/>
      <color rgb="FF000000"/>
      <name val="Arial"/>
      <family val="2"/>
    </font>
    <font>
      <sz val="8"/>
      <color theme="1"/>
      <name val="Calibri"/>
      <family val="2"/>
    </font>
    <font>
      <sz val="10"/>
      <color theme="1"/>
      <name val="Calibri"/>
      <family val="2"/>
    </font>
    <font>
      <b/>
      <sz val="11"/>
      <color theme="1"/>
      <name val="Calibri"/>
      <family val="2"/>
    </font>
    <font>
      <sz val="10"/>
      <color theme="1"/>
      <name val="Arial"/>
      <family val="2"/>
    </font>
    <font>
      <b/>
      <sz val="10"/>
      <color theme="1"/>
      <name val="Arial"/>
      <family val="2"/>
    </font>
    <font>
      <sz val="10"/>
      <color rgb="FF000000"/>
      <name val="Arial"/>
      <family val="2"/>
    </font>
    <font>
      <sz val="11"/>
      <color theme="1"/>
      <name val="Arial Narrow"/>
      <family val="2"/>
    </font>
    <font>
      <b/>
      <sz val="14"/>
      <color rgb="FFFFFFFF"/>
      <name val="Calibri"/>
      <family val="2"/>
    </font>
    <font>
      <b/>
      <sz val="14"/>
      <color rgb="FFFFFFFF"/>
      <name val="Arial Narrow"/>
      <family val="2"/>
    </font>
    <font>
      <b/>
      <sz val="14"/>
      <color theme="0"/>
      <name val="Arial Narrow"/>
      <family val="2"/>
    </font>
    <font>
      <sz val="14"/>
      <color theme="0"/>
      <name val="Arial Narrow"/>
      <family val="2"/>
    </font>
    <font>
      <b/>
      <sz val="12"/>
      <color rgb="FFFFFFFF"/>
      <name val="Calibri"/>
      <family val="2"/>
    </font>
    <font>
      <b/>
      <sz val="11"/>
      <color theme="1"/>
      <name val="Arial Narrow"/>
      <family val="2"/>
    </font>
    <font>
      <sz val="11"/>
      <color rgb="FF000000"/>
      <name val="Docs-Calibri"/>
    </font>
    <font>
      <u/>
      <sz val="11"/>
      <color theme="1"/>
      <name val="Calibri"/>
      <family val="2"/>
    </font>
    <font>
      <u/>
      <sz val="11"/>
      <color rgb="FF0000FF"/>
      <name val="Calibri"/>
      <family val="2"/>
    </font>
    <font>
      <u/>
      <sz val="11"/>
      <color theme="1"/>
      <name val="Calibri"/>
      <family val="2"/>
    </font>
    <font>
      <u/>
      <sz val="11"/>
      <color rgb="FF000000"/>
      <name val="Calibri"/>
      <family val="2"/>
    </font>
    <font>
      <u/>
      <sz val="11"/>
      <color rgb="FF000000"/>
      <name val="Calibri"/>
      <family val="2"/>
    </font>
    <font>
      <u/>
      <sz val="11"/>
      <color rgb="FF0000FF"/>
      <name val="Calibri"/>
      <family val="2"/>
    </font>
    <font>
      <u/>
      <sz val="11"/>
      <color theme="1"/>
      <name val="Calibri"/>
      <family val="2"/>
    </font>
    <font>
      <u/>
      <sz val="11"/>
      <color rgb="FF0000FF"/>
      <name val="Calibri"/>
      <family val="2"/>
    </font>
    <font>
      <u/>
      <sz val="11"/>
      <color theme="1"/>
      <name val="Calibri"/>
      <family val="2"/>
    </font>
    <font>
      <u/>
      <sz val="11"/>
      <color theme="1"/>
      <name val="Calibri"/>
      <family val="2"/>
    </font>
    <font>
      <u/>
      <sz val="11"/>
      <color rgb="FF1155CC"/>
      <name val="Calibri"/>
      <family val="2"/>
    </font>
    <font>
      <u/>
      <sz val="11"/>
      <color theme="10"/>
      <name val="Calibri"/>
      <family val="2"/>
    </font>
    <font>
      <u/>
      <sz val="11"/>
      <color theme="10"/>
      <name val="Calibri"/>
      <family val="2"/>
    </font>
    <font>
      <u/>
      <sz val="11"/>
      <color rgb="FF0000FF"/>
      <name val="Calibri"/>
      <family val="2"/>
    </font>
    <font>
      <sz val="11"/>
      <color rgb="FF000000"/>
      <name val="Calibri"/>
      <family val="2"/>
    </font>
    <font>
      <sz val="11"/>
      <color rgb="FF000000"/>
      <name val="Roboto"/>
    </font>
    <font>
      <u/>
      <sz val="11"/>
      <color rgb="FF000000"/>
      <name val="Calibri"/>
      <family val="2"/>
    </font>
    <font>
      <b/>
      <sz val="11"/>
      <color rgb="FF000000"/>
      <name val="Calibri"/>
      <family val="2"/>
    </font>
    <font>
      <sz val="11"/>
      <color rgb="FF000000"/>
      <name val="Arial Narrow"/>
      <family val="2"/>
    </font>
    <font>
      <sz val="10"/>
      <color theme="1"/>
      <name val="Arial Narrow"/>
      <family val="2"/>
    </font>
    <font>
      <b/>
      <sz val="14"/>
      <color theme="1"/>
      <name val="Arial"/>
      <family val="2"/>
    </font>
    <font>
      <b/>
      <sz val="12"/>
      <color theme="0"/>
      <name val="Arial"/>
      <family val="2"/>
    </font>
    <font>
      <b/>
      <sz val="10"/>
      <color theme="0"/>
      <name val="Arial"/>
      <family val="2"/>
    </font>
    <font>
      <u/>
      <sz val="11"/>
      <color rgb="FF0000FF"/>
      <name val="Calibri"/>
      <family val="2"/>
    </font>
    <font>
      <u/>
      <sz val="11"/>
      <color theme="10"/>
      <name val="Calibri"/>
      <family val="2"/>
    </font>
    <font>
      <u/>
      <sz val="11"/>
      <color theme="10"/>
      <name val="Calibri"/>
      <family val="2"/>
    </font>
    <font>
      <u/>
      <sz val="11"/>
      <color theme="1"/>
      <name val="Arial Narrow"/>
      <family val="2"/>
    </font>
    <font>
      <u/>
      <sz val="11"/>
      <color theme="1"/>
      <name val="Calibri"/>
      <family val="2"/>
    </font>
    <font>
      <u/>
      <sz val="11"/>
      <color rgb="FF000000"/>
      <name val="Calibri"/>
      <family val="2"/>
    </font>
    <font>
      <u/>
      <sz val="11"/>
      <color rgb="FF0000FF"/>
      <name val="Calibri"/>
      <family val="2"/>
    </font>
    <font>
      <b/>
      <sz val="18"/>
      <color theme="1"/>
      <name val="Arial Narrow"/>
      <family val="2"/>
    </font>
    <font>
      <sz val="18"/>
      <color theme="1"/>
      <name val="Arial"/>
      <family val="2"/>
    </font>
    <font>
      <b/>
      <sz val="20"/>
      <color rgb="FF000000"/>
      <name val="Arial Narrow"/>
      <family val="2"/>
    </font>
    <font>
      <sz val="20"/>
      <color rgb="FF000000"/>
      <name val="Arial Narrow"/>
      <family val="2"/>
    </font>
    <font>
      <sz val="20"/>
      <color rgb="FFFFFFFF"/>
      <name val="Arial Narrow"/>
      <family val="2"/>
    </font>
    <font>
      <b/>
      <sz val="26"/>
      <color theme="1"/>
      <name val="Arial Narrow"/>
      <family val="2"/>
    </font>
    <font>
      <sz val="24"/>
      <color theme="1"/>
      <name val="Arial"/>
      <family val="2"/>
    </font>
    <font>
      <b/>
      <sz val="24"/>
      <color rgb="FF000000"/>
      <name val="Arial Narrow"/>
      <family val="2"/>
    </font>
    <font>
      <sz val="11"/>
      <color theme="0"/>
      <name val="Calibri"/>
      <family val="2"/>
    </font>
    <font>
      <sz val="26"/>
      <color rgb="FF000000"/>
      <name val="Arial Narrow"/>
      <family val="2"/>
    </font>
    <font>
      <sz val="26"/>
      <color rgb="FFFFFFFF"/>
      <name val="Arial Narrow"/>
      <family val="2"/>
    </font>
    <font>
      <sz val="16"/>
      <color theme="1"/>
      <name val="Arial Narrow"/>
      <family val="2"/>
    </font>
    <font>
      <sz val="16"/>
      <color rgb="FF000000"/>
      <name val="Arial Narrow"/>
      <family val="2"/>
    </font>
    <font>
      <sz val="16"/>
      <color theme="1"/>
      <name val="Calibri"/>
      <family val="2"/>
    </font>
    <font>
      <sz val="11"/>
      <color theme="1"/>
      <name val="Arial"/>
      <family val="2"/>
    </font>
    <font>
      <sz val="12"/>
      <color theme="1"/>
      <name val="Arial"/>
      <family val="2"/>
    </font>
    <font>
      <sz val="12"/>
      <color rgb="FF000000"/>
      <name val="Arial"/>
      <family val="2"/>
    </font>
    <font>
      <b/>
      <sz val="9"/>
      <color theme="1"/>
      <name val="Arial Narrow"/>
      <family val="2"/>
    </font>
    <font>
      <sz val="10"/>
      <color rgb="FF000000"/>
      <name val="Arial Narrow"/>
      <family val="2"/>
    </font>
    <font>
      <sz val="11"/>
      <color rgb="FFFF0000"/>
      <name val="Arial Narrow"/>
      <family val="2"/>
    </font>
    <font>
      <sz val="10"/>
      <color theme="0"/>
      <name val="Arial"/>
      <family val="2"/>
    </font>
    <font>
      <b/>
      <sz val="12"/>
      <color rgb="FFE36C09"/>
      <name val="Arial"/>
      <family val="2"/>
    </font>
    <font>
      <u/>
      <sz val="11"/>
      <color theme="10"/>
      <name val="Calibri"/>
      <family val="2"/>
      <scheme val="minor"/>
    </font>
    <font>
      <sz val="11"/>
      <color theme="1"/>
      <name val="Calibri"/>
      <family val="2"/>
    </font>
    <font>
      <u/>
      <sz val="11"/>
      <color theme="1"/>
      <name val="Calibri"/>
      <family val="2"/>
    </font>
    <font>
      <u/>
      <sz val="11"/>
      <color theme="10"/>
      <name val="Calibri"/>
      <family val="2"/>
      <scheme val="minor"/>
    </font>
    <font>
      <u/>
      <sz val="11"/>
      <color rgb="FF1155CC"/>
      <name val="Calibri"/>
      <family val="2"/>
    </font>
    <font>
      <sz val="11"/>
      <color rgb="FF000000"/>
      <name val="Calibri"/>
      <family val="2"/>
    </font>
    <font>
      <sz val="11"/>
      <color theme="1"/>
      <name val="Arial Narrow"/>
      <family val="2"/>
    </font>
    <font>
      <sz val="11"/>
      <color theme="1"/>
      <name val="Calibri"/>
      <scheme val="minor"/>
    </font>
    <font>
      <sz val="10"/>
      <color theme="1"/>
      <name val="Arial"/>
    </font>
    <font>
      <b/>
      <sz val="12"/>
      <color rgb="FFFFFFFF"/>
      <name val="Calibri"/>
    </font>
    <font>
      <sz val="11"/>
      <color theme="1"/>
      <name val="Calibri"/>
    </font>
    <font>
      <sz val="11"/>
      <name val="Arial Narrow"/>
      <family val="2"/>
    </font>
    <font>
      <b/>
      <sz val="11"/>
      <name val="Arial Narrow"/>
      <family val="2"/>
    </font>
    <font>
      <sz val="10"/>
      <name val="Arial Narrow"/>
      <family val="2"/>
    </font>
    <font>
      <u/>
      <sz val="10"/>
      <color theme="1"/>
      <name val="Arial Narrow"/>
      <family val="2"/>
    </font>
    <font>
      <u/>
      <sz val="10"/>
      <color rgb="FF1155CC"/>
      <name val="Arial Narrow"/>
      <family val="2"/>
    </font>
    <font>
      <b/>
      <sz val="10"/>
      <color theme="0"/>
      <name val="Arial Narrow"/>
      <family val="2"/>
    </font>
    <font>
      <u/>
      <sz val="11"/>
      <color rgb="FF0000FF"/>
      <name val="Arial Narrow"/>
      <family val="2"/>
    </font>
    <font>
      <u/>
      <sz val="11"/>
      <color theme="10"/>
      <name val="Arial Narrow"/>
      <family val="2"/>
    </font>
    <font>
      <b/>
      <sz val="14"/>
      <color theme="3" tint="4.9989318521683403E-2"/>
      <name val="Arial Narrow"/>
      <family val="2"/>
    </font>
    <font>
      <sz val="11"/>
      <color theme="3" tint="4.9989318521683403E-2"/>
      <name val="Arial Narrow"/>
      <family val="2"/>
    </font>
    <font>
      <b/>
      <sz val="11"/>
      <color theme="3" tint="4.9989318521683403E-2"/>
      <name val="Arial"/>
      <family val="2"/>
    </font>
  </fonts>
  <fills count="42">
    <fill>
      <patternFill patternType="none"/>
    </fill>
    <fill>
      <patternFill patternType="gray125"/>
    </fill>
    <fill>
      <patternFill patternType="solid">
        <fgColor rgb="FF99CCFF"/>
        <bgColor rgb="FF99CCFF"/>
      </patternFill>
    </fill>
    <fill>
      <patternFill patternType="solid">
        <fgColor rgb="FFFFCC99"/>
        <bgColor rgb="FFFFCC99"/>
      </patternFill>
    </fill>
    <fill>
      <patternFill patternType="solid">
        <fgColor rgb="FF969696"/>
        <bgColor rgb="FF969696"/>
      </patternFill>
    </fill>
    <fill>
      <patternFill patternType="solid">
        <fgColor rgb="FF00CCFF"/>
        <bgColor rgb="FF00CCFF"/>
      </patternFill>
    </fill>
    <fill>
      <patternFill patternType="solid">
        <fgColor rgb="FF99CC00"/>
        <bgColor rgb="FF99CC00"/>
      </patternFill>
    </fill>
    <fill>
      <patternFill patternType="solid">
        <fgColor rgb="FFC0C0C0"/>
        <bgColor rgb="FFC0C0C0"/>
      </patternFill>
    </fill>
    <fill>
      <patternFill patternType="solid">
        <fgColor rgb="FFFF9900"/>
        <bgColor rgb="FFFF9900"/>
      </patternFill>
    </fill>
    <fill>
      <patternFill patternType="solid">
        <fgColor rgb="FF808080"/>
        <bgColor rgb="FF808080"/>
      </patternFill>
    </fill>
    <fill>
      <patternFill patternType="solid">
        <fgColor rgb="FFFFFFFF"/>
        <bgColor rgb="FFFFFFFF"/>
      </patternFill>
    </fill>
    <fill>
      <patternFill patternType="solid">
        <fgColor rgb="FFFFFF00"/>
        <bgColor rgb="FFFFFF00"/>
      </patternFill>
    </fill>
    <fill>
      <patternFill patternType="solid">
        <fgColor rgb="FFD0CECE"/>
        <bgColor rgb="FFD0CECE"/>
      </patternFill>
    </fill>
    <fill>
      <patternFill patternType="solid">
        <fgColor theme="0"/>
        <bgColor theme="0"/>
      </patternFill>
    </fill>
    <fill>
      <patternFill patternType="solid">
        <fgColor theme="7"/>
        <bgColor theme="7"/>
      </patternFill>
    </fill>
    <fill>
      <patternFill patternType="solid">
        <fgColor rgb="FF953734"/>
        <bgColor rgb="FF953734"/>
      </patternFill>
    </fill>
    <fill>
      <patternFill patternType="solid">
        <fgColor theme="4"/>
        <bgColor theme="4"/>
      </patternFill>
    </fill>
    <fill>
      <patternFill patternType="solid">
        <fgColor rgb="FF7030A0"/>
        <bgColor rgb="FF7030A0"/>
      </patternFill>
    </fill>
    <fill>
      <patternFill patternType="solid">
        <fgColor rgb="FF31859B"/>
        <bgColor rgb="FF31859B"/>
      </patternFill>
    </fill>
    <fill>
      <patternFill patternType="solid">
        <fgColor rgb="FF76923C"/>
        <bgColor rgb="FF76923C"/>
      </patternFill>
    </fill>
    <fill>
      <patternFill patternType="solid">
        <fgColor rgb="FFB2A1C7"/>
        <bgColor rgb="FFB2A1C7"/>
      </patternFill>
    </fill>
    <fill>
      <patternFill patternType="solid">
        <fgColor rgb="FFD99594"/>
        <bgColor rgb="FFD99594"/>
      </patternFill>
    </fill>
    <fill>
      <patternFill patternType="solid">
        <fgColor rgb="FF00B0F0"/>
        <bgColor rgb="FF00B0F0"/>
      </patternFill>
    </fill>
    <fill>
      <patternFill patternType="solid">
        <fgColor rgb="FF92CDDC"/>
        <bgColor rgb="FF92CDDC"/>
      </patternFill>
    </fill>
    <fill>
      <patternFill patternType="solid">
        <fgColor rgb="FFBFBFBF"/>
        <bgColor rgb="FFBFBFBF"/>
      </patternFill>
    </fill>
    <fill>
      <patternFill patternType="solid">
        <fgColor rgb="FF92D050"/>
        <bgColor rgb="FF92D050"/>
      </patternFill>
    </fill>
    <fill>
      <patternFill patternType="solid">
        <fgColor rgb="FF00B050"/>
        <bgColor rgb="FF00B050"/>
      </patternFill>
    </fill>
    <fill>
      <patternFill patternType="solid">
        <fgColor rgb="FFFFFF66"/>
        <bgColor rgb="FFFFFF66"/>
      </patternFill>
    </fill>
    <fill>
      <patternFill patternType="solid">
        <fgColor rgb="FFFFC000"/>
        <bgColor rgb="FFFFC000"/>
      </patternFill>
    </fill>
    <fill>
      <patternFill patternType="solid">
        <fgColor rgb="FFFF0000"/>
        <bgColor rgb="FFFF0000"/>
      </patternFill>
    </fill>
    <fill>
      <patternFill patternType="solid">
        <fgColor theme="5" tint="-0.499984740745262"/>
        <bgColor rgb="FFD99594"/>
      </patternFill>
    </fill>
    <fill>
      <patternFill patternType="solid">
        <fgColor theme="0"/>
        <bgColor indexed="64"/>
      </patternFill>
    </fill>
    <fill>
      <patternFill patternType="solid">
        <fgColor theme="7" tint="-0.499984740745262"/>
        <bgColor rgb="FFB2A1C7"/>
      </patternFill>
    </fill>
    <fill>
      <patternFill patternType="solid">
        <fgColor theme="4" tint="0.59999389629810485"/>
        <bgColor indexed="64"/>
      </patternFill>
    </fill>
    <fill>
      <patternFill patternType="solid">
        <fgColor theme="0"/>
        <bgColor rgb="FF993300"/>
      </patternFill>
    </fill>
    <fill>
      <patternFill patternType="solid">
        <fgColor theme="0"/>
        <bgColor rgb="FF00CCFF"/>
      </patternFill>
    </fill>
    <fill>
      <patternFill patternType="solid">
        <fgColor theme="0"/>
        <bgColor rgb="FF99CC00"/>
      </patternFill>
    </fill>
    <fill>
      <patternFill patternType="solid">
        <fgColor theme="0"/>
        <bgColor rgb="FFC0C0C0"/>
      </patternFill>
    </fill>
    <fill>
      <patternFill patternType="solid">
        <fgColor theme="0"/>
        <bgColor rgb="FFFF9900"/>
      </patternFill>
    </fill>
    <fill>
      <patternFill patternType="solid">
        <fgColor rgb="FFFFFFFF"/>
        <bgColor indexed="64"/>
      </patternFill>
    </fill>
    <fill>
      <patternFill patternType="solid">
        <fgColor theme="0"/>
        <bgColor rgb="FFFFFF00"/>
      </patternFill>
    </fill>
    <fill>
      <patternFill patternType="solid">
        <fgColor theme="9" tint="0.39997558519241921"/>
        <bgColor rgb="FF993300"/>
      </patternFill>
    </fill>
  </fills>
  <borders count="104">
    <border>
      <left/>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CCCCCC"/>
      </left>
      <right style="medium">
        <color rgb="FFCCCCCC"/>
      </right>
      <top style="medium">
        <color rgb="FFCCCCCC"/>
      </top>
      <bottom style="medium">
        <color rgb="FFCCCCCC"/>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medium">
        <color rgb="FF000000"/>
      </left>
      <right style="medium">
        <color rgb="FF000000"/>
      </right>
      <top style="medium">
        <color rgb="FFCCCCCC"/>
      </top>
      <bottom/>
      <diagonal/>
    </border>
    <border>
      <left style="medium">
        <color rgb="FFCCCCCC"/>
      </left>
      <right style="medium">
        <color rgb="FF000000"/>
      </right>
      <top style="medium">
        <color rgb="FFCCCCCC"/>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hair">
        <color rgb="FF000000"/>
      </top>
      <bottom/>
      <diagonal/>
    </border>
    <border>
      <left/>
      <right style="thin">
        <color rgb="FF000000"/>
      </right>
      <top style="thin">
        <color rgb="FF000000"/>
      </top>
      <bottom/>
      <diagonal/>
    </border>
    <border>
      <left style="medium">
        <color rgb="FF000000"/>
      </left>
      <right style="medium">
        <color rgb="FF000000"/>
      </right>
      <top/>
      <bottom/>
      <diagonal/>
    </border>
    <border>
      <left style="medium">
        <color rgb="FF000000"/>
      </left>
      <right style="medium">
        <color rgb="FF000000"/>
      </right>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thin">
        <color rgb="FF000000"/>
      </left>
      <right/>
      <top/>
      <bottom style="thin">
        <color rgb="FF000000"/>
      </bottom>
      <diagonal/>
    </border>
    <border>
      <left style="medium">
        <color rgb="FF000000"/>
      </left>
      <right style="medium">
        <color rgb="FF000000"/>
      </right>
      <top/>
      <bottom/>
      <diagonal/>
    </border>
    <border>
      <left style="medium">
        <color rgb="FF000000"/>
      </left>
      <right style="medium">
        <color rgb="FF000000"/>
      </right>
      <top/>
      <bottom/>
      <diagonal/>
    </border>
    <border>
      <left style="hair">
        <color rgb="FF000000"/>
      </left>
      <right style="hair">
        <color rgb="FF000000"/>
      </right>
      <top style="hair">
        <color rgb="FF000000"/>
      </top>
      <bottom/>
      <diagonal/>
    </border>
    <border>
      <left style="dotted">
        <color rgb="FFF79646"/>
      </left>
      <right style="dotted">
        <color rgb="FFF79646"/>
      </right>
      <top/>
      <bottom style="dotted">
        <color rgb="FFF79646"/>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rgb="FF000000"/>
      </right>
      <top/>
      <bottom style="thin">
        <color rgb="FF000000"/>
      </bottom>
      <diagonal/>
    </border>
    <border>
      <left style="medium">
        <color rgb="FFCCCCCC"/>
      </left>
      <right style="medium">
        <color indexed="64"/>
      </right>
      <top style="medium">
        <color rgb="FFCCCCCC"/>
      </top>
      <bottom/>
      <diagonal/>
    </border>
    <border>
      <left style="medium">
        <color indexed="64"/>
      </left>
      <right style="thin">
        <color rgb="FF000000"/>
      </right>
      <top style="thin">
        <color rgb="FF000000"/>
      </top>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top style="thin">
        <color rgb="FF000000"/>
      </top>
      <bottom style="medium">
        <color indexed="64"/>
      </bottom>
      <diagonal/>
    </border>
    <border>
      <left style="thin">
        <color indexed="64"/>
      </left>
      <right style="medium">
        <color indexed="64"/>
      </right>
      <top style="thin">
        <color indexed="64"/>
      </top>
      <bottom style="medium">
        <color indexed="64"/>
      </bottom>
      <diagonal/>
    </border>
    <border>
      <left style="medium">
        <color rgb="FFCCCCCC"/>
      </left>
      <right style="medium">
        <color rgb="FF000000"/>
      </right>
      <top/>
      <bottom style="medium">
        <color rgb="FF000000"/>
      </bottom>
      <diagonal/>
    </border>
    <border>
      <left style="medium">
        <color rgb="FFCCCCCC"/>
      </left>
      <right style="medium">
        <color indexed="64"/>
      </right>
      <top/>
      <bottom style="medium">
        <color rgb="FF000000"/>
      </bottom>
      <diagonal/>
    </border>
    <border>
      <left/>
      <right style="medium">
        <color rgb="FF000000"/>
      </right>
      <top style="medium">
        <color rgb="FFCCCCCC"/>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CCCCCC"/>
      </left>
      <right/>
      <top style="medium">
        <color rgb="FFCCCCCC"/>
      </top>
      <bottom/>
      <diagonal/>
    </border>
    <border>
      <left/>
      <right style="thin">
        <color indexed="64"/>
      </right>
      <top style="thin">
        <color indexed="64"/>
      </top>
      <bottom/>
      <diagonal/>
    </border>
  </borders>
  <cellStyleXfs count="3">
    <xf numFmtId="0" fontId="0" fillId="0" borderId="0"/>
    <xf numFmtId="0" fontId="79" fillId="0" borderId="0" applyNumberFormat="0" applyFill="0" applyBorder="0" applyAlignment="0" applyProtection="0"/>
    <xf numFmtId="9" fontId="86" fillId="0" borderId="0" applyFont="0" applyFill="0" applyBorder="0" applyAlignment="0" applyProtection="0"/>
  </cellStyleXfs>
  <cellXfs count="594">
    <xf numFmtId="0" fontId="0" fillId="0" borderId="0" xfId="0"/>
    <xf numFmtId="0" fontId="7" fillId="0" borderId="0" xfId="0" applyFont="1"/>
    <xf numFmtId="164" fontId="8" fillId="3" borderId="17" xfId="0" applyNumberFormat="1" applyFont="1" applyFill="1" applyBorder="1" applyAlignment="1">
      <alignment horizontal="center" vertical="center" wrapText="1"/>
    </xf>
    <xf numFmtId="0" fontId="9" fillId="0" borderId="0" xfId="0" applyFont="1"/>
    <xf numFmtId="0" fontId="9" fillId="5" borderId="21" xfId="0" applyFont="1" applyFill="1" applyBorder="1"/>
    <xf numFmtId="0" fontId="9" fillId="5" borderId="22" xfId="0" applyFont="1" applyFill="1" applyBorder="1" applyAlignment="1">
      <alignment horizontal="center"/>
    </xf>
    <xf numFmtId="0" fontId="12" fillId="5" borderId="21" xfId="0" applyFont="1" applyFill="1" applyBorder="1" applyAlignment="1">
      <alignment horizontal="center"/>
    </xf>
    <xf numFmtId="0" fontId="9" fillId="5" borderId="23" xfId="0" applyFont="1" applyFill="1" applyBorder="1" applyAlignment="1">
      <alignment horizontal="center"/>
    </xf>
    <xf numFmtId="0" fontId="9" fillId="6" borderId="21" xfId="0" applyFont="1" applyFill="1" applyBorder="1"/>
    <xf numFmtId="0" fontId="9" fillId="6" borderId="20" xfId="0" applyFont="1" applyFill="1" applyBorder="1" applyAlignment="1">
      <alignment horizontal="center"/>
    </xf>
    <xf numFmtId="0" fontId="9" fillId="6" borderId="22" xfId="0" applyFont="1" applyFill="1" applyBorder="1" applyAlignment="1">
      <alignment horizontal="center"/>
    </xf>
    <xf numFmtId="0" fontId="12" fillId="6" borderId="21" xfId="0" applyFont="1" applyFill="1" applyBorder="1" applyAlignment="1">
      <alignment horizontal="center"/>
    </xf>
    <xf numFmtId="0" fontId="9" fillId="7" borderId="21" xfId="0" applyFont="1" applyFill="1" applyBorder="1"/>
    <xf numFmtId="0" fontId="9" fillId="7" borderId="20" xfId="0" applyFont="1" applyFill="1" applyBorder="1" applyAlignment="1">
      <alignment horizontal="center"/>
    </xf>
    <xf numFmtId="0" fontId="9" fillId="7" borderId="22" xfId="0" applyFont="1" applyFill="1" applyBorder="1" applyAlignment="1">
      <alignment horizontal="center"/>
    </xf>
    <xf numFmtId="0" fontId="12" fillId="7" borderId="21" xfId="0" applyFont="1" applyFill="1" applyBorder="1" applyAlignment="1">
      <alignment horizontal="center"/>
    </xf>
    <xf numFmtId="0" fontId="9" fillId="8" borderId="21" xfId="0" applyFont="1" applyFill="1" applyBorder="1"/>
    <xf numFmtId="0" fontId="9" fillId="8" borderId="20" xfId="0" applyFont="1" applyFill="1" applyBorder="1" applyAlignment="1">
      <alignment horizontal="center"/>
    </xf>
    <xf numFmtId="0" fontId="9" fillId="8" borderId="22" xfId="0" applyFont="1" applyFill="1" applyBorder="1" applyAlignment="1">
      <alignment horizontal="center"/>
    </xf>
    <xf numFmtId="0" fontId="12" fillId="8" borderId="21" xfId="0" applyFont="1" applyFill="1" applyBorder="1" applyAlignment="1">
      <alignment horizontal="center"/>
    </xf>
    <xf numFmtId="0" fontId="8" fillId="9" borderId="21" xfId="0" applyFont="1" applyFill="1" applyBorder="1" applyAlignment="1">
      <alignment horizontal="right"/>
    </xf>
    <xf numFmtId="0" fontId="8" fillId="9" borderId="21" xfId="0" applyFont="1" applyFill="1" applyBorder="1" applyAlignment="1">
      <alignment horizontal="center"/>
    </xf>
    <xf numFmtId="0" fontId="13" fillId="0" borderId="0" xfId="0" applyFont="1"/>
    <xf numFmtId="0" fontId="13" fillId="0" borderId="0" xfId="0" applyFont="1" applyAlignment="1">
      <alignment horizontal="center"/>
    </xf>
    <xf numFmtId="0" fontId="14" fillId="0" borderId="0" xfId="0" applyFont="1" applyAlignment="1">
      <alignment horizontal="center"/>
    </xf>
    <xf numFmtId="0" fontId="15" fillId="0" borderId="24" xfId="0" applyFont="1" applyBorder="1" applyAlignment="1">
      <alignment wrapText="1"/>
    </xf>
    <xf numFmtId="0" fontId="7" fillId="0" borderId="24" xfId="0" applyFont="1" applyBorder="1" applyAlignment="1">
      <alignment wrapText="1"/>
    </xf>
    <xf numFmtId="0" fontId="16" fillId="13" borderId="39" xfId="0" applyFont="1" applyFill="1" applyBorder="1" applyAlignment="1">
      <alignment vertical="center" wrapText="1"/>
    </xf>
    <xf numFmtId="0" fontId="19" fillId="0" borderId="0" xfId="0" applyFont="1"/>
    <xf numFmtId="0" fontId="22" fillId="16" borderId="40" xfId="0" applyFont="1" applyFill="1" applyBorder="1" applyAlignment="1">
      <alignment horizontal="center" vertical="center" wrapText="1"/>
    </xf>
    <xf numFmtId="0" fontId="22" fillId="16" borderId="40" xfId="0" applyFont="1" applyFill="1" applyBorder="1" applyAlignment="1">
      <alignment horizontal="center" vertical="center"/>
    </xf>
    <xf numFmtId="0" fontId="22" fillId="16" borderId="40" xfId="0" applyFont="1" applyFill="1" applyBorder="1" applyAlignment="1">
      <alignment horizontal="center" vertical="center" textRotation="90" wrapText="1"/>
    </xf>
    <xf numFmtId="0" fontId="24" fillId="6" borderId="44" xfId="0" applyFont="1" applyFill="1" applyBorder="1" applyAlignment="1">
      <alignment horizontal="center" vertical="center" wrapText="1"/>
    </xf>
    <xf numFmtId="0" fontId="24" fillId="14" borderId="45" xfId="0" applyFont="1" applyFill="1" applyBorder="1" applyAlignment="1">
      <alignment horizontal="center" vertical="center" wrapText="1"/>
    </xf>
    <xf numFmtId="0" fontId="24" fillId="20" borderId="45" xfId="0" applyFont="1" applyFill="1" applyBorder="1" applyAlignment="1">
      <alignment horizontal="center" vertical="center" wrapText="1"/>
    </xf>
    <xf numFmtId="0" fontId="24" fillId="15" borderId="44" xfId="0" applyFont="1" applyFill="1" applyBorder="1" applyAlignment="1">
      <alignment horizontal="center" vertical="center" wrapText="1"/>
    </xf>
    <xf numFmtId="0" fontId="24" fillId="15" borderId="45" xfId="0" applyFont="1" applyFill="1" applyBorder="1" applyAlignment="1">
      <alignment horizontal="center" vertical="center" wrapText="1"/>
    </xf>
    <xf numFmtId="0" fontId="24" fillId="21" borderId="45" xfId="0" applyFont="1" applyFill="1" applyBorder="1" applyAlignment="1">
      <alignment horizontal="center" vertical="center" wrapText="1"/>
    </xf>
    <xf numFmtId="0" fontId="19" fillId="0" borderId="21" xfId="0" applyFont="1" applyBorder="1" applyAlignment="1">
      <alignment horizontal="center" vertical="center" wrapText="1"/>
    </xf>
    <xf numFmtId="0" fontId="19" fillId="0" borderId="21" xfId="0" applyFont="1" applyBorder="1" applyAlignment="1">
      <alignment horizontal="center" vertical="center"/>
    </xf>
    <xf numFmtId="0" fontId="25" fillId="0" borderId="21" xfId="0" applyFont="1" applyBorder="1" applyAlignment="1">
      <alignment horizontal="center" vertical="center" wrapText="1"/>
    </xf>
    <xf numFmtId="9" fontId="19" fillId="0" borderId="21" xfId="0" applyNumberFormat="1" applyFont="1" applyBorder="1" applyAlignment="1">
      <alignment horizontal="center" vertical="center" wrapText="1"/>
    </xf>
    <xf numFmtId="0" fontId="25" fillId="0" borderId="21" xfId="0" applyFont="1" applyBorder="1" applyAlignment="1">
      <alignment horizontal="center" vertical="center"/>
    </xf>
    <xf numFmtId="0" fontId="16" fillId="0" borderId="21" xfId="0" applyFont="1" applyBorder="1" applyAlignment="1">
      <alignment horizontal="left" vertical="center" wrapText="1"/>
    </xf>
    <xf numFmtId="0" fontId="19" fillId="0" borderId="21" xfId="0" applyFont="1" applyBorder="1" applyAlignment="1">
      <alignment horizontal="center" vertical="center" textRotation="90"/>
    </xf>
    <xf numFmtId="9" fontId="19" fillId="0" borderId="21" xfId="0" applyNumberFormat="1" applyFont="1" applyBorder="1" applyAlignment="1">
      <alignment horizontal="center" vertical="center"/>
    </xf>
    <xf numFmtId="165" fontId="19" fillId="0" borderId="21" xfId="0" applyNumberFormat="1" applyFont="1" applyBorder="1" applyAlignment="1">
      <alignment horizontal="center" vertical="center"/>
    </xf>
    <xf numFmtId="0" fontId="25" fillId="0" borderId="21" xfId="0" applyFont="1" applyBorder="1" applyAlignment="1">
      <alignment horizontal="center" vertical="center" textRotation="90" wrapText="1"/>
    </xf>
    <xf numFmtId="0" fontId="25" fillId="0" borderId="21" xfId="0" applyFont="1" applyBorder="1" applyAlignment="1">
      <alignment horizontal="center" vertical="center" textRotation="90"/>
    </xf>
    <xf numFmtId="166" fontId="19" fillId="0" borderId="21" xfId="0" applyNumberFormat="1" applyFont="1" applyBorder="1" applyAlignment="1">
      <alignment horizontal="center" vertical="center"/>
    </xf>
    <xf numFmtId="0" fontId="16" fillId="0" borderId="21" xfId="0" applyFont="1" applyBorder="1" applyAlignment="1">
      <alignment horizontal="center" vertical="center" wrapText="1"/>
    </xf>
    <xf numFmtId="0" fontId="7" fillId="0" borderId="21" xfId="0" applyFont="1" applyBorder="1" applyAlignment="1">
      <alignment horizontal="left" vertical="center" wrapText="1"/>
    </xf>
    <xf numFmtId="0" fontId="19" fillId="13" borderId="47" xfId="0" applyFont="1" applyFill="1" applyBorder="1" applyAlignment="1">
      <alignment horizontal="left" vertical="center"/>
    </xf>
    <xf numFmtId="0" fontId="7" fillId="0" borderId="21" xfId="0" applyFont="1" applyBorder="1" applyAlignment="1">
      <alignment wrapText="1"/>
    </xf>
    <xf numFmtId="0" fontId="7" fillId="0" borderId="21" xfId="0" applyFont="1" applyBorder="1" applyAlignment="1">
      <alignment vertical="center" wrapText="1"/>
    </xf>
    <xf numFmtId="0" fontId="7" fillId="0" borderId="21" xfId="0" applyFont="1" applyBorder="1"/>
    <xf numFmtId="0" fontId="19" fillId="0" borderId="21" xfId="0" applyFont="1" applyBorder="1" applyAlignment="1">
      <alignment horizontal="left" vertical="center" wrapText="1"/>
    </xf>
    <xf numFmtId="0" fontId="27" fillId="0" borderId="21" xfId="0" applyFont="1" applyBorder="1" applyAlignment="1">
      <alignment wrapText="1"/>
    </xf>
    <xf numFmtId="0" fontId="28" fillId="0" borderId="21" xfId="0" applyFont="1" applyBorder="1" applyAlignment="1">
      <alignment vertical="center" wrapText="1"/>
    </xf>
    <xf numFmtId="0" fontId="29" fillId="0" borderId="21" xfId="0" applyFont="1" applyBorder="1" applyAlignment="1">
      <alignment vertical="center" wrapText="1"/>
    </xf>
    <xf numFmtId="0" fontId="31" fillId="0" borderId="21" xfId="0" applyFont="1" applyBorder="1" applyAlignment="1">
      <alignment vertical="center" wrapText="1"/>
    </xf>
    <xf numFmtId="0" fontId="32" fillId="0" borderId="21" xfId="0" applyFont="1" applyBorder="1" applyAlignment="1">
      <alignment vertical="center" wrapText="1"/>
    </xf>
    <xf numFmtId="0" fontId="33" fillId="0" borderId="21" xfId="0" applyFont="1" applyBorder="1" applyAlignment="1">
      <alignment wrapText="1"/>
    </xf>
    <xf numFmtId="0" fontId="34" fillId="0" borderId="21" xfId="0" applyFont="1" applyBorder="1" applyAlignment="1">
      <alignment wrapText="1"/>
    </xf>
    <xf numFmtId="0" fontId="19" fillId="0" borderId="21" xfId="0" applyFont="1" applyBorder="1"/>
    <xf numFmtId="0" fontId="7" fillId="0" borderId="21" xfId="0" applyFont="1" applyBorder="1" applyAlignment="1">
      <alignment vertical="top" wrapText="1"/>
    </xf>
    <xf numFmtId="0" fontId="35" fillId="0" borderId="21" xfId="0" applyFont="1" applyBorder="1" applyAlignment="1">
      <alignment vertical="top" wrapText="1"/>
    </xf>
    <xf numFmtId="0" fontId="16" fillId="0" borderId="21" xfId="0" applyFont="1" applyBorder="1" applyAlignment="1">
      <alignment vertical="center" wrapText="1"/>
    </xf>
    <xf numFmtId="0" fontId="36" fillId="0" borderId="21" xfId="0" applyFont="1" applyBorder="1" applyAlignment="1">
      <alignment vertical="center" wrapText="1"/>
    </xf>
    <xf numFmtId="0" fontId="37" fillId="0" borderId="21" xfId="0" applyFont="1" applyBorder="1" applyAlignment="1">
      <alignment vertical="center" wrapText="1"/>
    </xf>
    <xf numFmtId="0" fontId="19" fillId="0" borderId="21" xfId="0" applyFont="1" applyBorder="1" applyAlignment="1">
      <alignment vertical="center"/>
    </xf>
    <xf numFmtId="0" fontId="38" fillId="0" borderId="21" xfId="0" applyFont="1" applyBorder="1" applyAlignment="1">
      <alignment wrapText="1"/>
    </xf>
    <xf numFmtId="0" fontId="39" fillId="0" borderId="21" xfId="0" applyFont="1" applyBorder="1" applyAlignment="1">
      <alignment vertical="center" wrapText="1"/>
    </xf>
    <xf numFmtId="0" fontId="19" fillId="13" borderId="21" xfId="0" applyFont="1" applyFill="1" applyBorder="1" applyAlignment="1">
      <alignment horizontal="left" vertical="center"/>
    </xf>
    <xf numFmtId="0" fontId="7" fillId="0" borderId="21" xfId="0" applyFont="1" applyBorder="1" applyAlignment="1">
      <alignment vertical="center"/>
    </xf>
    <xf numFmtId="0" fontId="40" fillId="0" borderId="21" xfId="0" applyFont="1" applyBorder="1" applyAlignment="1">
      <alignment wrapText="1"/>
    </xf>
    <xf numFmtId="0" fontId="41" fillId="0" borderId="21" xfId="0" applyFont="1" applyBorder="1" applyAlignment="1">
      <alignment vertical="center" wrapText="1"/>
    </xf>
    <xf numFmtId="0" fontId="7" fillId="0" borderId="21" xfId="0" applyFont="1" applyBorder="1" applyAlignment="1">
      <alignment horizontal="center" vertical="center" wrapText="1"/>
    </xf>
    <xf numFmtId="0" fontId="16" fillId="10" borderId="21" xfId="0" applyFont="1" applyFill="1" applyBorder="1" applyAlignment="1">
      <alignment horizontal="left" vertical="center" wrapText="1"/>
    </xf>
    <xf numFmtId="0" fontId="7" fillId="0" borderId="21" xfId="0" applyFont="1" applyBorder="1" applyAlignment="1">
      <alignment horizontal="left" vertical="top" wrapText="1"/>
    </xf>
    <xf numFmtId="0" fontId="19" fillId="13" borderId="21" xfId="0" applyFont="1" applyFill="1" applyBorder="1" applyAlignment="1">
      <alignment horizontal="center" vertical="center"/>
    </xf>
    <xf numFmtId="0" fontId="19" fillId="13" borderId="21" xfId="0" applyFont="1" applyFill="1" applyBorder="1" applyAlignment="1">
      <alignment horizontal="center" vertical="center" textRotation="90"/>
    </xf>
    <xf numFmtId="9" fontId="19" fillId="13" borderId="21" xfId="0" applyNumberFormat="1" applyFont="1" applyFill="1" applyBorder="1" applyAlignment="1">
      <alignment horizontal="center" vertical="center"/>
    </xf>
    <xf numFmtId="165" fontId="19" fillId="13" borderId="21" xfId="0" applyNumberFormat="1" applyFont="1" applyFill="1" applyBorder="1" applyAlignment="1">
      <alignment horizontal="center" vertical="center"/>
    </xf>
    <xf numFmtId="0" fontId="25" fillId="13" borderId="21" xfId="0" applyFont="1" applyFill="1" applyBorder="1" applyAlignment="1">
      <alignment horizontal="center" vertical="center" textRotation="90" wrapText="1"/>
    </xf>
    <xf numFmtId="0" fontId="25" fillId="13" borderId="21" xfId="0" applyFont="1" applyFill="1" applyBorder="1" applyAlignment="1">
      <alignment horizontal="center" vertical="center" textRotation="90"/>
    </xf>
    <xf numFmtId="0" fontId="19" fillId="13" borderId="21" xfId="0" applyFont="1" applyFill="1" applyBorder="1" applyAlignment="1">
      <alignment horizontal="center" vertical="center" wrapText="1"/>
    </xf>
    <xf numFmtId="0" fontId="16" fillId="13" borderId="21" xfId="0" applyFont="1" applyFill="1" applyBorder="1" applyAlignment="1">
      <alignment horizontal="center" vertical="center" wrapText="1"/>
    </xf>
    <xf numFmtId="0" fontId="7" fillId="13" borderId="21" xfId="0" applyFont="1" applyFill="1" applyBorder="1" applyAlignment="1">
      <alignment vertical="top" wrapText="1"/>
    </xf>
    <xf numFmtId="0" fontId="7" fillId="13" borderId="21" xfId="0" applyFont="1" applyFill="1" applyBorder="1" applyAlignment="1">
      <alignment vertical="center" wrapText="1"/>
    </xf>
    <xf numFmtId="0" fontId="41" fillId="13" borderId="21" xfId="0" applyFont="1" applyFill="1" applyBorder="1" applyAlignment="1">
      <alignment vertical="top" wrapText="1"/>
    </xf>
    <xf numFmtId="0" fontId="43" fillId="0" borderId="21" xfId="0" applyFont="1" applyBorder="1" applyAlignment="1">
      <alignment vertical="center" wrapText="1"/>
    </xf>
    <xf numFmtId="0" fontId="7" fillId="13" borderId="39" xfId="0" applyFont="1" applyFill="1" applyBorder="1"/>
    <xf numFmtId="0" fontId="7" fillId="13" borderId="21" xfId="0" applyFont="1" applyFill="1" applyBorder="1" applyAlignment="1">
      <alignment wrapText="1"/>
    </xf>
    <xf numFmtId="0" fontId="44" fillId="0" borderId="21" xfId="0" applyFont="1" applyBorder="1" applyAlignment="1">
      <alignment vertical="center" wrapText="1"/>
    </xf>
    <xf numFmtId="0" fontId="19" fillId="0" borderId="21" xfId="0" applyFont="1" applyBorder="1" applyAlignment="1">
      <alignment vertical="top" wrapText="1"/>
    </xf>
    <xf numFmtId="0" fontId="45" fillId="0" borderId="21" xfId="0" applyFont="1" applyBorder="1" applyAlignment="1">
      <alignment vertical="top" wrapText="1"/>
    </xf>
    <xf numFmtId="0" fontId="45" fillId="0" borderId="36" xfId="0" applyFont="1" applyBorder="1" applyAlignment="1">
      <alignment vertical="top" wrapText="1"/>
    </xf>
    <xf numFmtId="0" fontId="45" fillId="0" borderId="36" xfId="0" applyFont="1" applyBorder="1" applyAlignment="1">
      <alignment vertical="top"/>
    </xf>
    <xf numFmtId="0" fontId="41" fillId="0" borderId="21" xfId="0" applyFont="1" applyBorder="1" applyAlignment="1">
      <alignment wrapText="1"/>
    </xf>
    <xf numFmtId="0" fontId="19" fillId="0" borderId="21" xfId="0" applyFont="1" applyBorder="1" applyAlignment="1">
      <alignment horizontal="center"/>
    </xf>
    <xf numFmtId="0" fontId="19" fillId="0" borderId="21" xfId="0" applyFont="1" applyBorder="1" applyAlignment="1">
      <alignment wrapText="1"/>
    </xf>
    <xf numFmtId="0" fontId="19" fillId="0" borderId="0" xfId="0" applyFont="1" applyAlignment="1">
      <alignment horizontal="center" vertical="center"/>
    </xf>
    <xf numFmtId="0" fontId="19" fillId="0" borderId="0" xfId="0" applyFont="1" applyAlignment="1">
      <alignment horizontal="center"/>
    </xf>
    <xf numFmtId="0" fontId="22" fillId="16" borderId="40" xfId="0" applyFont="1" applyFill="1" applyBorder="1" applyAlignment="1">
      <alignment horizontal="center" vertical="center" textRotation="90"/>
    </xf>
    <xf numFmtId="49" fontId="49" fillId="16" borderId="53" xfId="0" applyNumberFormat="1" applyFont="1" applyFill="1" applyBorder="1" applyAlignment="1">
      <alignment horizontal="center" vertical="center" wrapText="1"/>
    </xf>
    <xf numFmtId="49" fontId="22" fillId="22" borderId="48" xfId="0" applyNumberFormat="1" applyFont="1" applyFill="1" applyBorder="1" applyAlignment="1">
      <alignment horizontal="center" vertical="center" wrapText="1"/>
    </xf>
    <xf numFmtId="49" fontId="22" fillId="22" borderId="54" xfId="0" applyNumberFormat="1" applyFont="1" applyFill="1" applyBorder="1" applyAlignment="1">
      <alignment horizontal="center" vertical="center" wrapText="1"/>
    </xf>
    <xf numFmtId="0" fontId="23" fillId="23" borderId="48" xfId="0" applyFont="1" applyFill="1" applyBorder="1" applyAlignment="1">
      <alignment horizontal="center" vertical="center" wrapText="1"/>
    </xf>
    <xf numFmtId="0" fontId="23" fillId="23" borderId="54" xfId="0" applyFont="1" applyFill="1" applyBorder="1" applyAlignment="1">
      <alignment horizontal="center" vertical="center" wrapText="1"/>
    </xf>
    <xf numFmtId="49" fontId="22" fillId="18" borderId="48" xfId="0" applyNumberFormat="1" applyFont="1" applyFill="1" applyBorder="1" applyAlignment="1">
      <alignment horizontal="center" vertical="center" wrapText="1"/>
    </xf>
    <xf numFmtId="49" fontId="22" fillId="18" borderId="54" xfId="0" applyNumberFormat="1" applyFont="1" applyFill="1" applyBorder="1" applyAlignment="1">
      <alignment horizontal="center" vertical="center" wrapText="1"/>
    </xf>
    <xf numFmtId="0" fontId="24" fillId="6" borderId="55" xfId="0" applyFont="1" applyFill="1" applyBorder="1" applyAlignment="1">
      <alignment horizontal="center" vertical="center" wrapText="1"/>
    </xf>
    <xf numFmtId="0" fontId="21" fillId="19" borderId="55" xfId="0" applyFont="1" applyFill="1" applyBorder="1" applyAlignment="1">
      <alignment horizontal="center" vertical="center" wrapText="1"/>
    </xf>
    <xf numFmtId="0" fontId="24" fillId="14" borderId="55" xfId="0" applyFont="1" applyFill="1" applyBorder="1" applyAlignment="1">
      <alignment horizontal="center" vertical="center" wrapText="1"/>
    </xf>
    <xf numFmtId="0" fontId="21" fillId="20" borderId="55" xfId="0" applyFont="1" applyFill="1" applyBorder="1" applyAlignment="1">
      <alignment horizontal="center" vertical="center" wrapText="1"/>
    </xf>
    <xf numFmtId="0" fontId="22" fillId="16" borderId="21" xfId="0" applyFont="1" applyFill="1" applyBorder="1" applyAlignment="1">
      <alignment horizontal="center" vertical="center" textRotation="90"/>
    </xf>
    <xf numFmtId="0" fontId="22" fillId="16" borderId="43" xfId="0" applyFont="1" applyFill="1" applyBorder="1" applyAlignment="1">
      <alignment horizontal="center" vertical="center" wrapText="1"/>
    </xf>
    <xf numFmtId="49" fontId="22" fillId="22" borderId="59" xfId="0" applyNumberFormat="1" applyFont="1" applyFill="1" applyBorder="1" applyAlignment="1">
      <alignment horizontal="center" vertical="center" wrapText="1"/>
    </xf>
    <xf numFmtId="49" fontId="22" fillId="22" borderId="22" xfId="0" applyNumberFormat="1" applyFont="1" applyFill="1" applyBorder="1" applyAlignment="1">
      <alignment horizontal="center" vertical="center" wrapText="1"/>
    </xf>
    <xf numFmtId="0" fontId="23" fillId="23" borderId="59" xfId="0" applyFont="1" applyFill="1" applyBorder="1" applyAlignment="1">
      <alignment horizontal="center" vertical="center" wrapText="1"/>
    </xf>
    <xf numFmtId="0" fontId="23" fillId="23" borderId="22" xfId="0" applyFont="1" applyFill="1" applyBorder="1" applyAlignment="1">
      <alignment horizontal="center" vertical="center" wrapText="1"/>
    </xf>
    <xf numFmtId="49" fontId="22" fillId="18" borderId="59" xfId="0" applyNumberFormat="1" applyFont="1" applyFill="1" applyBorder="1" applyAlignment="1">
      <alignment horizontal="center" vertical="center" wrapText="1"/>
    </xf>
    <xf numFmtId="49" fontId="22" fillId="18" borderId="22" xfId="0" applyNumberFormat="1" applyFont="1" applyFill="1" applyBorder="1" applyAlignment="1">
      <alignment horizontal="center" vertical="center" wrapText="1"/>
    </xf>
    <xf numFmtId="1" fontId="19" fillId="13" borderId="40" xfId="0" applyNumberFormat="1" applyFont="1" applyFill="1" applyBorder="1" applyAlignment="1">
      <alignment horizontal="center" vertical="center" wrapText="1"/>
    </xf>
    <xf numFmtId="166" fontId="19" fillId="0" borderId="21" xfId="0" applyNumberFormat="1" applyFont="1" applyBorder="1" applyAlignment="1">
      <alignment horizontal="center" vertical="center" wrapText="1"/>
    </xf>
    <xf numFmtId="0" fontId="7" fillId="0" borderId="21" xfId="0" applyFont="1" applyBorder="1" applyAlignment="1">
      <alignment horizontal="center" vertical="center"/>
    </xf>
    <xf numFmtId="0" fontId="19" fillId="13" borderId="47" xfId="0" applyFont="1" applyFill="1" applyBorder="1" applyAlignment="1">
      <alignment horizontal="center" vertical="center"/>
    </xf>
    <xf numFmtId="0" fontId="50" fillId="10" borderId="21" xfId="0" applyFont="1" applyFill="1" applyBorder="1" applyAlignment="1">
      <alignment horizontal="center" vertical="center" wrapText="1"/>
    </xf>
    <xf numFmtId="0" fontId="51" fillId="10" borderId="21" xfId="0" applyFont="1" applyFill="1" applyBorder="1" applyAlignment="1">
      <alignment horizontal="center" vertical="center" wrapText="1"/>
    </xf>
    <xf numFmtId="0" fontId="19" fillId="10" borderId="21" xfId="0" applyFont="1" applyFill="1" applyBorder="1" applyAlignment="1">
      <alignment horizontal="center" vertical="center" wrapText="1"/>
    </xf>
    <xf numFmtId="0" fontId="52" fillId="10" borderId="21" xfId="0" applyFont="1" applyFill="1" applyBorder="1" applyAlignment="1">
      <alignment horizontal="center" vertical="center" wrapText="1"/>
    </xf>
    <xf numFmtId="0" fontId="53" fillId="10" borderId="21" xfId="0" applyFont="1" applyFill="1" applyBorder="1" applyAlignment="1">
      <alignment horizontal="center" vertical="center" wrapText="1"/>
    </xf>
    <xf numFmtId="0" fontId="45" fillId="10" borderId="21" xfId="0" applyFont="1" applyFill="1" applyBorder="1" applyAlignment="1">
      <alignment horizontal="center" vertical="center" wrapText="1"/>
    </xf>
    <xf numFmtId="0" fontId="19" fillId="0" borderId="46" xfId="0" applyFont="1" applyBorder="1" applyAlignment="1">
      <alignment horizontal="center" vertical="center" textRotation="90"/>
    </xf>
    <xf numFmtId="9" fontId="19" fillId="0" borderId="46" xfId="0" applyNumberFormat="1" applyFont="1" applyBorder="1" applyAlignment="1">
      <alignment horizontal="center" vertical="center"/>
    </xf>
    <xf numFmtId="0" fontId="25" fillId="0" borderId="46" xfId="0" applyFont="1" applyBorder="1" applyAlignment="1">
      <alignment horizontal="center" vertical="center" textRotation="90" wrapText="1"/>
    </xf>
    <xf numFmtId="0" fontId="25" fillId="0" borderId="46" xfId="0" applyFont="1" applyBorder="1" applyAlignment="1">
      <alignment horizontal="center" vertical="center" textRotation="90"/>
    </xf>
    <xf numFmtId="0" fontId="7" fillId="0" borderId="46" xfId="0" applyFont="1" applyBorder="1" applyAlignment="1">
      <alignment horizontal="center" vertical="center"/>
    </xf>
    <xf numFmtId="1" fontId="19" fillId="0" borderId="46" xfId="0" applyNumberFormat="1" applyFont="1" applyBorder="1" applyAlignment="1">
      <alignment horizontal="center" vertical="center" wrapText="1"/>
    </xf>
    <xf numFmtId="0" fontId="45" fillId="10" borderId="22" xfId="0" applyFont="1" applyFill="1" applyBorder="1" applyAlignment="1">
      <alignment horizontal="center" vertical="center" wrapText="1"/>
    </xf>
    <xf numFmtId="0" fontId="58" fillId="0" borderId="0" xfId="0" applyFont="1" applyAlignment="1">
      <alignment horizontal="center" vertical="center" wrapText="1"/>
    </xf>
    <xf numFmtId="0" fontId="59" fillId="24" borderId="39" xfId="0" applyFont="1" applyFill="1" applyBorder="1" applyAlignment="1">
      <alignment horizontal="center" vertical="center" wrapText="1" readingOrder="1"/>
    </xf>
    <xf numFmtId="0" fontId="60" fillId="25" borderId="63" xfId="0" applyFont="1" applyFill="1" applyBorder="1" applyAlignment="1">
      <alignment horizontal="center" vertical="center" wrapText="1" readingOrder="1"/>
    </xf>
    <xf numFmtId="0" fontId="60" fillId="0" borderId="64" xfId="0" applyFont="1" applyBorder="1" applyAlignment="1">
      <alignment horizontal="left" vertical="center" wrapText="1" readingOrder="1"/>
    </xf>
    <xf numFmtId="9" fontId="60" fillId="0" borderId="64" xfId="0" applyNumberFormat="1" applyFont="1" applyBorder="1" applyAlignment="1">
      <alignment horizontal="center" vertical="center" wrapText="1" readingOrder="1"/>
    </xf>
    <xf numFmtId="0" fontId="60" fillId="26" borderId="65" xfId="0" applyFont="1" applyFill="1" applyBorder="1" applyAlignment="1">
      <alignment horizontal="center" vertical="center" wrapText="1" readingOrder="1"/>
    </xf>
    <xf numFmtId="0" fontId="60" fillId="0" borderId="65" xfId="0" applyFont="1" applyBorder="1" applyAlignment="1">
      <alignment horizontal="left" vertical="center" wrapText="1" readingOrder="1"/>
    </xf>
    <xf numFmtId="9" fontId="60" fillId="0" borderId="65" xfId="0" applyNumberFormat="1" applyFont="1" applyBorder="1" applyAlignment="1">
      <alignment horizontal="center" vertical="center" wrapText="1" readingOrder="1"/>
    </xf>
    <xf numFmtId="0" fontId="60" fillId="27" borderId="65" xfId="0" applyFont="1" applyFill="1" applyBorder="1" applyAlignment="1">
      <alignment horizontal="center" vertical="center" wrapText="1" readingOrder="1"/>
    </xf>
    <xf numFmtId="0" fontId="60" fillId="28" borderId="65" xfId="0" applyFont="1" applyFill="1" applyBorder="1" applyAlignment="1">
      <alignment horizontal="center" vertical="center" wrapText="1" readingOrder="1"/>
    </xf>
    <xf numFmtId="0" fontId="61" fillId="29" borderId="65" xfId="0" applyFont="1" applyFill="1" applyBorder="1" applyAlignment="1">
      <alignment horizontal="center" vertical="center" wrapText="1" readingOrder="1"/>
    </xf>
    <xf numFmtId="0" fontId="25" fillId="13" borderId="39" xfId="0" applyFont="1" applyFill="1" applyBorder="1" applyAlignment="1">
      <alignment horizontal="left" vertical="center"/>
    </xf>
    <xf numFmtId="0" fontId="63" fillId="13" borderId="39" xfId="0" applyFont="1" applyFill="1" applyBorder="1" applyAlignment="1">
      <alignment horizontal="center" vertical="center" wrapText="1"/>
    </xf>
    <xf numFmtId="0" fontId="64" fillId="24" borderId="39" xfId="0" applyFont="1" applyFill="1" applyBorder="1" applyAlignment="1">
      <alignment horizontal="center" vertical="center" wrapText="1" readingOrder="1"/>
    </xf>
    <xf numFmtId="0" fontId="65" fillId="13" borderId="39" xfId="0" applyFont="1" applyFill="1" applyBorder="1"/>
    <xf numFmtId="0" fontId="66" fillId="25" borderId="63" xfId="0" applyFont="1" applyFill="1" applyBorder="1" applyAlignment="1">
      <alignment horizontal="center" vertical="center" wrapText="1" readingOrder="1"/>
    </xf>
    <xf numFmtId="0" fontId="66" fillId="0" borderId="64" xfId="0" applyFont="1" applyBorder="1" applyAlignment="1">
      <alignment horizontal="center" vertical="center" wrapText="1" readingOrder="1"/>
    </xf>
    <xf numFmtId="0" fontId="66" fillId="0" borderId="64" xfId="0" applyFont="1" applyBorder="1" applyAlignment="1">
      <alignment horizontal="left" vertical="center" wrapText="1" readingOrder="1"/>
    </xf>
    <xf numFmtId="0" fontId="66" fillId="26" borderId="65" xfId="0" applyFont="1" applyFill="1" applyBorder="1" applyAlignment="1">
      <alignment horizontal="center" vertical="center" wrapText="1" readingOrder="1"/>
    </xf>
    <xf numFmtId="0" fontId="66" fillId="0" borderId="65" xfId="0" applyFont="1" applyBorder="1" applyAlignment="1">
      <alignment horizontal="center" vertical="center" wrapText="1" readingOrder="1"/>
    </xf>
    <xf numFmtId="0" fontId="66" fillId="0" borderId="65" xfId="0" applyFont="1" applyBorder="1" applyAlignment="1">
      <alignment horizontal="left" vertical="center" wrapText="1" readingOrder="1"/>
    </xf>
    <xf numFmtId="0" fontId="66" fillId="27" borderId="65" xfId="0" applyFont="1" applyFill="1" applyBorder="1" applyAlignment="1">
      <alignment horizontal="center" vertical="center" wrapText="1" readingOrder="1"/>
    </xf>
    <xf numFmtId="0" fontId="66" fillId="28" borderId="65" xfId="0" applyFont="1" applyFill="1" applyBorder="1" applyAlignment="1">
      <alignment horizontal="center" vertical="center" wrapText="1" readingOrder="1"/>
    </xf>
    <xf numFmtId="0" fontId="67" fillId="29" borderId="65" xfId="0" applyFont="1" applyFill="1" applyBorder="1" applyAlignment="1">
      <alignment horizontal="center" vertical="center" wrapText="1" readingOrder="1"/>
    </xf>
    <xf numFmtId="0" fontId="68" fillId="13" borderId="39" xfId="0" applyFont="1" applyFill="1" applyBorder="1" applyAlignment="1">
      <alignment horizontal="left" vertical="center" wrapText="1" readingOrder="1"/>
    </xf>
    <xf numFmtId="0" fontId="68" fillId="0" borderId="0" xfId="0" applyFont="1" applyAlignment="1">
      <alignment horizontal="left" vertical="center" wrapText="1" readingOrder="1"/>
    </xf>
    <xf numFmtId="0" fontId="65" fillId="0" borderId="0" xfId="0" applyFont="1"/>
    <xf numFmtId="0" fontId="69" fillId="0" borderId="0" xfId="0" applyFont="1" applyAlignment="1">
      <alignment horizontal="left" vertical="center" wrapText="1" readingOrder="1"/>
    </xf>
    <xf numFmtId="0" fontId="68" fillId="0" borderId="0" xfId="0" applyFont="1" applyAlignment="1">
      <alignment vertical="center"/>
    </xf>
    <xf numFmtId="0" fontId="70" fillId="0" borderId="0" xfId="0" applyFont="1"/>
    <xf numFmtId="0" fontId="71" fillId="0" borderId="0" xfId="0" applyFont="1"/>
    <xf numFmtId="0" fontId="16" fillId="13" borderId="39" xfId="0" applyFont="1" applyFill="1" applyBorder="1"/>
    <xf numFmtId="0" fontId="72" fillId="13" borderId="39" xfId="0" applyFont="1" applyFill="1" applyBorder="1"/>
    <xf numFmtId="0" fontId="8" fillId="13" borderId="67" xfId="0" applyFont="1" applyFill="1" applyBorder="1" applyAlignment="1">
      <alignment horizontal="center" vertical="center" wrapText="1" readingOrder="1"/>
    </xf>
    <xf numFmtId="0" fontId="8" fillId="13" borderId="68" xfId="0" applyFont="1" applyFill="1" applyBorder="1" applyAlignment="1">
      <alignment horizontal="center" vertical="center" wrapText="1" readingOrder="1"/>
    </xf>
    <xf numFmtId="0" fontId="8" fillId="13" borderId="20" xfId="0" applyFont="1" applyFill="1" applyBorder="1" applyAlignment="1">
      <alignment horizontal="center" vertical="center" wrapText="1" readingOrder="1"/>
    </xf>
    <xf numFmtId="0" fontId="73" fillId="13" borderId="20" xfId="0" applyFont="1" applyFill="1" applyBorder="1" applyAlignment="1">
      <alignment horizontal="left" vertical="center" wrapText="1" readingOrder="1"/>
    </xf>
    <xf numFmtId="9" fontId="8" fillId="13" borderId="71" xfId="0" applyNumberFormat="1" applyFont="1" applyFill="1" applyBorder="1" applyAlignment="1">
      <alignment horizontal="center" vertical="center" wrapText="1" readingOrder="1"/>
    </xf>
    <xf numFmtId="0" fontId="8" fillId="13" borderId="21" xfId="0" applyFont="1" applyFill="1" applyBorder="1" applyAlignment="1">
      <alignment horizontal="center" vertical="center" wrapText="1" readingOrder="1"/>
    </xf>
    <xf numFmtId="0" fontId="73" fillId="13" borderId="21" xfId="0" applyFont="1" applyFill="1" applyBorder="1" applyAlignment="1">
      <alignment horizontal="left" vertical="center" wrapText="1" readingOrder="1"/>
    </xf>
    <xf numFmtId="9" fontId="8" fillId="13" borderId="73" xfId="0" applyNumberFormat="1" applyFont="1" applyFill="1" applyBorder="1" applyAlignment="1">
      <alignment horizontal="center" vertical="center" wrapText="1" readingOrder="1"/>
    </xf>
    <xf numFmtId="0" fontId="73" fillId="13" borderId="73" xfId="0" applyFont="1" applyFill="1" applyBorder="1" applyAlignment="1">
      <alignment horizontal="center" vertical="center" wrapText="1" readingOrder="1"/>
    </xf>
    <xf numFmtId="0" fontId="8" fillId="13" borderId="78" xfId="0" applyFont="1" applyFill="1" applyBorder="1" applyAlignment="1">
      <alignment horizontal="center" vertical="center" wrapText="1" readingOrder="1"/>
    </xf>
    <xf numFmtId="0" fontId="73" fillId="13" borderId="78" xfId="0" applyFont="1" applyFill="1" applyBorder="1" applyAlignment="1">
      <alignment horizontal="left" vertical="center" wrapText="1" readingOrder="1"/>
    </xf>
    <xf numFmtId="0" fontId="73" fillId="13" borderId="79" xfId="0" applyFont="1" applyFill="1" applyBorder="1" applyAlignment="1">
      <alignment horizontal="center" vertical="center" wrapText="1" readingOrder="1"/>
    </xf>
    <xf numFmtId="0" fontId="14" fillId="13" borderId="39" xfId="0" applyFont="1" applyFill="1" applyBorder="1"/>
    <xf numFmtId="0" fontId="74" fillId="13" borderId="39" xfId="0" applyFont="1" applyFill="1" applyBorder="1"/>
    <xf numFmtId="0" fontId="14" fillId="0" borderId="0" xfId="0" applyFont="1"/>
    <xf numFmtId="0" fontId="75" fillId="0" borderId="65" xfId="0" applyFont="1" applyBorder="1" applyAlignment="1">
      <alignment horizontal="left" vertical="center" wrapText="1" readingOrder="1"/>
    </xf>
    <xf numFmtId="0" fontId="79" fillId="0" borderId="21" xfId="1" applyBorder="1" applyAlignment="1">
      <alignment vertical="top" wrapText="1"/>
    </xf>
    <xf numFmtId="0" fontId="80" fillId="0" borderId="21" xfId="0" applyFont="1" applyBorder="1" applyAlignment="1">
      <alignment vertical="center" wrapText="1"/>
    </xf>
    <xf numFmtId="0" fontId="79" fillId="0" borderId="21" xfId="1" applyBorder="1" applyAlignment="1">
      <alignment vertical="center" wrapText="1"/>
    </xf>
    <xf numFmtId="0" fontId="82" fillId="0" borderId="21" xfId="1" applyFont="1" applyBorder="1" applyAlignment="1">
      <alignment vertical="center" wrapText="1"/>
    </xf>
    <xf numFmtId="0" fontId="81" fillId="0" borderId="21" xfId="0" applyFont="1" applyBorder="1" applyAlignment="1">
      <alignment vertical="center" wrapText="1"/>
    </xf>
    <xf numFmtId="0" fontId="79" fillId="0" borderId="21" xfId="1" applyBorder="1" applyAlignment="1">
      <alignment horizontal="left" vertical="center" wrapText="1"/>
    </xf>
    <xf numFmtId="0" fontId="81" fillId="0" borderId="21" xfId="0" applyFont="1" applyBorder="1" applyAlignment="1">
      <alignment vertical="top" wrapText="1"/>
    </xf>
    <xf numFmtId="0" fontId="83" fillId="0" borderId="21" xfId="0" applyFont="1" applyBorder="1" applyAlignment="1">
      <alignment vertical="center" wrapText="1"/>
    </xf>
    <xf numFmtId="0" fontId="27" fillId="0" borderId="21" xfId="0" applyFont="1" applyBorder="1" applyAlignment="1">
      <alignment vertical="center" wrapText="1"/>
    </xf>
    <xf numFmtId="0" fontId="28" fillId="0" borderId="21" xfId="0" applyFont="1" applyBorder="1" applyAlignment="1">
      <alignment wrapText="1"/>
    </xf>
    <xf numFmtId="0" fontId="38" fillId="10" borderId="21" xfId="0" applyFont="1" applyFill="1" applyBorder="1" applyAlignment="1">
      <alignment horizontal="center" vertical="center" wrapText="1"/>
    </xf>
    <xf numFmtId="0" fontId="7" fillId="13" borderId="21" xfId="0" applyFont="1" applyFill="1" applyBorder="1" applyAlignment="1">
      <alignment horizontal="center" vertical="center" wrapText="1"/>
    </xf>
    <xf numFmtId="0" fontId="80" fillId="13" borderId="21" xfId="0" applyFont="1" applyFill="1" applyBorder="1" applyAlignment="1">
      <alignment horizontal="center" vertical="center"/>
    </xf>
    <xf numFmtId="0" fontId="19" fillId="10" borderId="46" xfId="0" applyFont="1" applyFill="1" applyBorder="1" applyAlignment="1">
      <alignment horizontal="center" vertical="center" wrapText="1"/>
    </xf>
    <xf numFmtId="0" fontId="19" fillId="10" borderId="41" xfId="0" applyFont="1" applyFill="1" applyBorder="1" applyAlignment="1">
      <alignment horizontal="center" vertical="center" wrapText="1"/>
    </xf>
    <xf numFmtId="0" fontId="7" fillId="0" borderId="41" xfId="0" applyFont="1" applyBorder="1" applyAlignment="1">
      <alignment horizontal="center" vertical="center" wrapText="1"/>
    </xf>
    <xf numFmtId="0" fontId="56" fillId="0" borderId="41" xfId="0" applyFont="1" applyBorder="1" applyAlignment="1">
      <alignment horizontal="center" vertical="center" wrapText="1"/>
    </xf>
    <xf numFmtId="0" fontId="16" fillId="13" borderId="39" xfId="0" applyFont="1" applyFill="1" applyBorder="1" applyAlignment="1">
      <alignment horizontal="center" vertical="center" wrapText="1"/>
    </xf>
    <xf numFmtId="0" fontId="0" fillId="0" borderId="0" xfId="0" applyAlignment="1">
      <alignment vertical="center"/>
    </xf>
    <xf numFmtId="0" fontId="87" fillId="13" borderId="80" xfId="0" applyFont="1" applyFill="1" applyBorder="1" applyAlignment="1">
      <alignment vertical="center" wrapText="1"/>
    </xf>
    <xf numFmtId="0" fontId="7" fillId="0" borderId="81" xfId="0" applyFont="1" applyBorder="1" applyAlignment="1">
      <alignment vertical="center" wrapText="1"/>
    </xf>
    <xf numFmtId="0" fontId="89" fillId="0" borderId="81" xfId="0" applyFont="1" applyBorder="1" applyAlignment="1">
      <alignment vertical="center" wrapText="1"/>
    </xf>
    <xf numFmtId="0" fontId="0" fillId="0" borderId="81" xfId="0" applyBorder="1" applyAlignment="1">
      <alignment vertical="center" wrapText="1"/>
    </xf>
    <xf numFmtId="0" fontId="0" fillId="0" borderId="81" xfId="0" applyBorder="1" applyAlignment="1">
      <alignment horizontal="center" vertical="center" wrapText="1"/>
    </xf>
    <xf numFmtId="0" fontId="4" fillId="0" borderId="81" xfId="0" applyFont="1" applyBorder="1" applyAlignment="1">
      <alignment vertical="center" wrapText="1"/>
    </xf>
    <xf numFmtId="0" fontId="86" fillId="13" borderId="81" xfId="0" applyFont="1" applyFill="1" applyBorder="1" applyAlignment="1">
      <alignment vertical="center" wrapText="1"/>
    </xf>
    <xf numFmtId="0" fontId="88" fillId="32" borderId="45" xfId="0" applyFont="1" applyFill="1" applyBorder="1" applyAlignment="1">
      <alignment horizontal="center" vertical="center" wrapText="1"/>
    </xf>
    <xf numFmtId="0" fontId="0" fillId="0" borderId="0" xfId="0" applyAlignment="1">
      <alignment horizontal="center" vertical="center"/>
    </xf>
    <xf numFmtId="0" fontId="7" fillId="0" borderId="35" xfId="0" applyFont="1" applyBorder="1" applyAlignment="1">
      <alignment horizontal="center" vertical="center" wrapText="1"/>
    </xf>
    <xf numFmtId="0" fontId="80" fillId="0" borderId="47" xfId="0" applyFont="1" applyBorder="1" applyAlignment="1">
      <alignment horizontal="center" vertical="center" wrapText="1"/>
    </xf>
    <xf numFmtId="0" fontId="4" fillId="0" borderId="81" xfId="0" applyFont="1" applyBorder="1" applyAlignment="1">
      <alignment horizontal="left" vertical="center" wrapText="1"/>
    </xf>
    <xf numFmtId="0" fontId="7" fillId="0" borderId="47" xfId="0" applyFont="1" applyBorder="1" applyAlignment="1">
      <alignment horizontal="center" vertical="center" wrapText="1"/>
    </xf>
    <xf numFmtId="0" fontId="79" fillId="13" borderId="21" xfId="1" applyFill="1" applyBorder="1" applyAlignment="1">
      <alignment horizontal="center" vertical="center" wrapText="1"/>
    </xf>
    <xf numFmtId="0" fontId="30" fillId="0" borderId="21" xfId="0" applyFont="1" applyBorder="1" applyAlignment="1">
      <alignment vertical="center" wrapText="1"/>
    </xf>
    <xf numFmtId="0" fontId="90" fillId="31" borderId="81" xfId="0" applyFont="1" applyFill="1" applyBorder="1" applyAlignment="1">
      <alignment horizontal="center" vertical="center" wrapText="1"/>
    </xf>
    <xf numFmtId="0" fontId="90" fillId="31" borderId="0" xfId="0" applyFont="1" applyFill="1" applyAlignment="1">
      <alignment horizontal="center" vertical="center" wrapText="1"/>
    </xf>
    <xf numFmtId="0" fontId="54" fillId="0" borderId="21" xfId="0" applyFont="1" applyBorder="1" applyAlignment="1">
      <alignment horizontal="center" vertical="center" wrapText="1"/>
    </xf>
    <xf numFmtId="0" fontId="7" fillId="0" borderId="0" xfId="0" applyFont="1" applyAlignment="1">
      <alignment horizontal="center" vertical="center"/>
    </xf>
    <xf numFmtId="0" fontId="7" fillId="0" borderId="60" xfId="0" applyFont="1" applyBorder="1" applyAlignment="1">
      <alignment horizontal="center" vertical="center"/>
    </xf>
    <xf numFmtId="0" fontId="36" fillId="0" borderId="21" xfId="0" applyFont="1" applyBorder="1" applyAlignment="1">
      <alignment horizontal="center" vertical="center" wrapText="1"/>
    </xf>
    <xf numFmtId="0" fontId="39" fillId="0" borderId="21" xfId="0" applyFont="1" applyBorder="1" applyAlignment="1">
      <alignment horizontal="center" vertical="center" wrapText="1"/>
    </xf>
    <xf numFmtId="0" fontId="55" fillId="0" borderId="46" xfId="0" applyFont="1" applyBorder="1" applyAlignment="1">
      <alignment horizontal="center" vertical="center" wrapText="1"/>
    </xf>
    <xf numFmtId="0" fontId="39" fillId="0" borderId="46"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6" xfId="0" applyFont="1" applyBorder="1" applyAlignment="1">
      <alignment horizontal="center" vertical="center"/>
    </xf>
    <xf numFmtId="0" fontId="7" fillId="0" borderId="59" xfId="0" applyFont="1" applyBorder="1" applyAlignment="1">
      <alignment horizontal="center" vertical="center" wrapText="1"/>
    </xf>
    <xf numFmtId="0" fontId="45" fillId="10" borderId="47" xfId="0" applyFont="1" applyFill="1" applyBorder="1" applyAlignment="1">
      <alignment horizontal="center" vertical="center" wrapText="1"/>
    </xf>
    <xf numFmtId="0" fontId="45" fillId="10" borderId="59" xfId="0" applyFont="1" applyFill="1" applyBorder="1" applyAlignment="1">
      <alignment horizontal="center" vertical="center" wrapText="1"/>
    </xf>
    <xf numFmtId="0" fontId="45" fillId="10" borderId="20" xfId="0" applyFont="1" applyFill="1" applyBorder="1" applyAlignment="1">
      <alignment horizontal="center" vertical="center" wrapText="1"/>
    </xf>
    <xf numFmtId="0" fontId="80" fillId="13" borderId="47" xfId="0" applyFont="1" applyFill="1" applyBorder="1" applyAlignment="1">
      <alignment horizontal="center" vertical="center" wrapText="1"/>
    </xf>
    <xf numFmtId="0" fontId="7" fillId="13" borderId="47" xfId="0" applyFont="1" applyFill="1" applyBorder="1" applyAlignment="1">
      <alignment horizontal="center" vertical="center" wrapText="1"/>
    </xf>
    <xf numFmtId="9" fontId="7" fillId="0" borderId="0" xfId="2" applyFont="1"/>
    <xf numFmtId="0" fontId="9" fillId="0" borderId="21" xfId="0" applyFont="1" applyBorder="1" applyAlignment="1">
      <alignment vertical="top" wrapText="1"/>
    </xf>
    <xf numFmtId="9" fontId="11" fillId="34" borderId="80" xfId="2" applyFont="1" applyFill="1" applyBorder="1" applyAlignment="1">
      <alignment horizontal="center"/>
    </xf>
    <xf numFmtId="0" fontId="11" fillId="34" borderId="80" xfId="0" applyFont="1" applyFill="1" applyBorder="1" applyAlignment="1">
      <alignment horizontal="center"/>
    </xf>
    <xf numFmtId="9" fontId="9" fillId="35" borderId="80" xfId="2" applyFont="1" applyFill="1" applyBorder="1"/>
    <xf numFmtId="0" fontId="12" fillId="35" borderId="80" xfId="0" applyFont="1" applyFill="1" applyBorder="1" applyAlignment="1">
      <alignment horizontal="center"/>
    </xf>
    <xf numFmtId="9" fontId="9" fillId="36" borderId="80" xfId="2" applyFont="1" applyFill="1" applyBorder="1"/>
    <xf numFmtId="0" fontId="12" fillId="36" borderId="80" xfId="0" applyFont="1" applyFill="1" applyBorder="1" applyAlignment="1">
      <alignment horizontal="center"/>
    </xf>
    <xf numFmtId="9" fontId="9" fillId="37" borderId="80" xfId="2" applyFont="1" applyFill="1" applyBorder="1"/>
    <xf numFmtId="0" fontId="12" fillId="37" borderId="80" xfId="0" applyFont="1" applyFill="1" applyBorder="1" applyAlignment="1">
      <alignment horizontal="center"/>
    </xf>
    <xf numFmtId="9" fontId="9" fillId="38" borderId="80" xfId="2" applyFont="1" applyFill="1" applyBorder="1"/>
    <xf numFmtId="0" fontId="12" fillId="38" borderId="80" xfId="0" applyFont="1" applyFill="1" applyBorder="1" applyAlignment="1">
      <alignment horizontal="center"/>
    </xf>
    <xf numFmtId="0" fontId="9" fillId="31" borderId="80" xfId="0" applyFont="1" applyFill="1" applyBorder="1"/>
    <xf numFmtId="0" fontId="0" fillId="0" borderId="0" xfId="0"/>
    <xf numFmtId="0" fontId="19" fillId="0" borderId="46" xfId="0" applyFont="1" applyBorder="1" applyAlignment="1">
      <alignment horizontal="center" vertical="center" wrapText="1"/>
    </xf>
    <xf numFmtId="0" fontId="19" fillId="0" borderId="46" xfId="0" applyFont="1" applyBorder="1" applyAlignment="1">
      <alignment horizontal="center" vertical="center"/>
    </xf>
    <xf numFmtId="0" fontId="19" fillId="0" borderId="70" xfId="0" applyFont="1" applyBorder="1" applyAlignment="1">
      <alignment horizontal="center" vertical="center"/>
    </xf>
    <xf numFmtId="0" fontId="19" fillId="0" borderId="41" xfId="0" applyFont="1" applyBorder="1" applyAlignment="1">
      <alignment horizontal="center" vertical="center"/>
    </xf>
    <xf numFmtId="0" fontId="25" fillId="0" borderId="46" xfId="0" applyFont="1" applyBorder="1" applyAlignment="1">
      <alignment horizontal="center" vertical="center" wrapText="1"/>
    </xf>
    <xf numFmtId="9" fontId="19" fillId="0" borderId="46" xfId="0" applyNumberFormat="1" applyFont="1" applyBorder="1" applyAlignment="1">
      <alignment horizontal="center" vertical="center" wrapText="1"/>
    </xf>
    <xf numFmtId="0" fontId="25" fillId="0" borderId="46" xfId="0" applyFont="1" applyBorder="1" applyAlignment="1">
      <alignment horizontal="center" vertical="center"/>
    </xf>
    <xf numFmtId="0" fontId="16" fillId="0" borderId="81" xfId="0" applyFont="1" applyBorder="1" applyAlignment="1">
      <alignment horizontal="left" vertical="center" wrapText="1"/>
    </xf>
    <xf numFmtId="0" fontId="7" fillId="0" borderId="81" xfId="0" applyFont="1" applyBorder="1" applyAlignment="1">
      <alignment horizontal="left" vertical="center" wrapText="1"/>
    </xf>
    <xf numFmtId="0" fontId="46" fillId="0" borderId="81" xfId="0" applyFont="1" applyBorder="1" applyAlignment="1">
      <alignment horizontal="center" vertical="center" wrapText="1"/>
    </xf>
    <xf numFmtId="0" fontId="46" fillId="0" borderId="81" xfId="0" applyFont="1" applyFill="1" applyBorder="1" applyAlignment="1">
      <alignment horizontal="center" vertical="center" wrapText="1"/>
    </xf>
    <xf numFmtId="0" fontId="19" fillId="0" borderId="81" xfId="0" applyFont="1" applyBorder="1" applyAlignment="1">
      <alignment horizontal="center" vertical="center" wrapText="1"/>
    </xf>
    <xf numFmtId="0" fontId="46" fillId="13" borderId="81" xfId="0" applyFont="1" applyFill="1" applyBorder="1" applyAlignment="1">
      <alignment horizontal="center" vertical="center" wrapText="1"/>
    </xf>
    <xf numFmtId="0" fontId="46" fillId="10" borderId="81" xfId="0" applyFont="1" applyFill="1" applyBorder="1" applyAlignment="1">
      <alignment horizontal="center" vertical="center" wrapText="1"/>
    </xf>
    <xf numFmtId="0" fontId="92" fillId="0" borderId="81" xfId="0" applyFont="1" applyBorder="1" applyAlignment="1" applyProtection="1">
      <alignment horizontal="center" vertical="center" wrapText="1"/>
      <protection locked="0"/>
    </xf>
    <xf numFmtId="0" fontId="46" fillId="0" borderId="81" xfId="0" applyFont="1" applyBorder="1" applyAlignment="1" applyProtection="1">
      <alignment horizontal="center" vertical="center" wrapText="1"/>
      <protection locked="0"/>
    </xf>
    <xf numFmtId="0" fontId="93" fillId="10" borderId="81" xfId="0" applyFont="1" applyFill="1" applyBorder="1" applyAlignment="1">
      <alignment horizontal="center" vertical="center" wrapText="1"/>
    </xf>
    <xf numFmtId="0" fontId="46" fillId="0" borderId="21" xfId="0" applyFont="1" applyBorder="1" applyAlignment="1">
      <alignment horizontal="center" vertical="center" wrapText="1"/>
    </xf>
    <xf numFmtId="0" fontId="0" fillId="0" borderId="0" xfId="0" applyAlignment="1">
      <alignment horizontal="center"/>
    </xf>
    <xf numFmtId="0" fontId="19" fillId="13" borderId="81" xfId="0" applyFont="1" applyFill="1" applyBorder="1" applyAlignment="1">
      <alignment horizontal="left" vertical="center" wrapText="1"/>
    </xf>
    <xf numFmtId="0" fontId="19" fillId="0" borderId="81" xfId="0" applyFont="1" applyFill="1" applyBorder="1" applyAlignment="1">
      <alignment horizontal="left" vertical="center" wrapText="1"/>
    </xf>
    <xf numFmtId="0" fontId="19" fillId="0" borderId="81" xfId="0" applyFont="1" applyBorder="1" applyAlignment="1" applyProtection="1">
      <alignment horizontal="left" vertical="center" wrapText="1"/>
      <protection locked="0"/>
    </xf>
    <xf numFmtId="0" fontId="45" fillId="0" borderId="81" xfId="0" applyFont="1" applyBorder="1" applyAlignment="1">
      <alignment vertical="center" wrapText="1"/>
    </xf>
    <xf numFmtId="0" fontId="45" fillId="39" borderId="81" xfId="0" applyFont="1" applyFill="1" applyBorder="1" applyAlignment="1">
      <alignment vertical="center" wrapText="1"/>
    </xf>
    <xf numFmtId="1" fontId="25" fillId="0" borderId="80" xfId="0" applyNumberFormat="1" applyFont="1" applyFill="1" applyBorder="1" applyAlignment="1">
      <alignment horizontal="center" vertical="center" textRotation="90"/>
    </xf>
    <xf numFmtId="0" fontId="1" fillId="0" borderId="0" xfId="0" applyFont="1" applyAlignment="1">
      <alignment horizontal="center" vertical="center" wrapText="1"/>
    </xf>
    <xf numFmtId="14" fontId="19" fillId="0" borderId="81" xfId="0" applyNumberFormat="1" applyFont="1" applyBorder="1" applyAlignment="1">
      <alignment horizontal="center" vertical="center"/>
    </xf>
    <xf numFmtId="14" fontId="19" fillId="0" borderId="81" xfId="0" applyNumberFormat="1" applyFont="1" applyFill="1" applyBorder="1" applyAlignment="1">
      <alignment horizontal="center" vertical="center"/>
    </xf>
    <xf numFmtId="14" fontId="19" fillId="0" borderId="81" xfId="0" applyNumberFormat="1" applyFont="1" applyBorder="1" applyAlignment="1" applyProtection="1">
      <alignment horizontal="center" vertical="center"/>
      <protection locked="0"/>
    </xf>
    <xf numFmtId="0" fontId="0" fillId="0" borderId="81" xfId="0" applyFont="1" applyBorder="1" applyAlignment="1">
      <alignment horizontal="left" vertical="center" wrapText="1"/>
    </xf>
    <xf numFmtId="0" fontId="0" fillId="0" borderId="81" xfId="0" applyFont="1" applyFill="1" applyBorder="1" applyAlignment="1">
      <alignment horizontal="left" vertical="center" wrapText="1"/>
    </xf>
    <xf numFmtId="0" fontId="0" fillId="0" borderId="80" xfId="0" applyBorder="1"/>
    <xf numFmtId="0" fontId="0" fillId="0" borderId="80" xfId="0" applyBorder="1" applyAlignment="1">
      <alignment horizontal="center"/>
    </xf>
    <xf numFmtId="0" fontId="0" fillId="0" borderId="80" xfId="0" applyBorder="1" applyAlignment="1">
      <alignment vertical="center"/>
    </xf>
    <xf numFmtId="0" fontId="0" fillId="0" borderId="80" xfId="0" applyBorder="1" applyAlignment="1">
      <alignment horizontal="center" vertical="center"/>
    </xf>
    <xf numFmtId="0" fontId="1" fillId="0" borderId="80" xfId="0" applyFont="1" applyBorder="1" applyAlignment="1">
      <alignment horizontal="center" vertical="center"/>
    </xf>
    <xf numFmtId="0" fontId="7" fillId="0" borderId="86" xfId="0" applyFont="1" applyBorder="1"/>
    <xf numFmtId="0" fontId="7" fillId="0" borderId="70" xfId="0" applyFont="1" applyBorder="1"/>
    <xf numFmtId="0" fontId="7" fillId="17" borderId="70" xfId="0" applyFont="1" applyFill="1" applyBorder="1"/>
    <xf numFmtId="0" fontId="7" fillId="0" borderId="70" xfId="0" applyFont="1" applyBorder="1" applyAlignment="1">
      <alignment horizontal="center"/>
    </xf>
    <xf numFmtId="0" fontId="22" fillId="8" borderId="46" xfId="0" applyFont="1" applyFill="1" applyBorder="1" applyAlignment="1">
      <alignment horizontal="center" vertical="center" textRotation="90"/>
    </xf>
    <xf numFmtId="49" fontId="22" fillId="8" borderId="46" xfId="0" applyNumberFormat="1" applyFont="1" applyFill="1" applyBorder="1" applyAlignment="1">
      <alignment vertical="center" textRotation="90" wrapText="1"/>
    </xf>
    <xf numFmtId="49" fontId="22" fillId="8" borderId="46" xfId="0" applyNumberFormat="1" applyFont="1" applyFill="1" applyBorder="1" applyAlignment="1">
      <alignment horizontal="center" vertical="center" wrapText="1"/>
    </xf>
    <xf numFmtId="49" fontId="22" fillId="2" borderId="46" xfId="0" applyNumberFormat="1" applyFont="1" applyFill="1" applyBorder="1" applyAlignment="1">
      <alignment vertical="center" textRotation="90" wrapText="1"/>
    </xf>
    <xf numFmtId="49" fontId="22" fillId="2" borderId="46" xfId="0" applyNumberFormat="1" applyFont="1" applyFill="1" applyBorder="1" applyAlignment="1">
      <alignment horizontal="center" vertical="center" wrapText="1"/>
    </xf>
    <xf numFmtId="0" fontId="24" fillId="30" borderId="87" xfId="0" applyFont="1" applyFill="1" applyBorder="1" applyAlignment="1">
      <alignment horizontal="center" vertical="center" wrapText="1"/>
    </xf>
    <xf numFmtId="0" fontId="19" fillId="0" borderId="88" xfId="0" applyFont="1" applyBorder="1" applyAlignment="1">
      <alignment horizontal="center" vertical="center"/>
    </xf>
    <xf numFmtId="0" fontId="7" fillId="0" borderId="47" xfId="0" applyFont="1" applyBorder="1" applyAlignment="1">
      <alignment vertical="center" wrapText="1"/>
    </xf>
    <xf numFmtId="0" fontId="7" fillId="0" borderId="89" xfId="0" applyFont="1" applyBorder="1" applyAlignment="1">
      <alignment horizontal="center" vertical="center" wrapText="1"/>
    </xf>
    <xf numFmtId="0" fontId="30" fillId="10" borderId="80" xfId="0" applyFont="1" applyFill="1" applyBorder="1" applyAlignment="1">
      <alignment horizontal="left" vertical="center" wrapText="1"/>
    </xf>
    <xf numFmtId="0" fontId="79" fillId="0" borderId="80" xfId="1" applyBorder="1" applyAlignment="1">
      <alignment horizontal="left" vertical="center" wrapText="1"/>
    </xf>
    <xf numFmtId="0" fontId="7" fillId="0" borderId="90" xfId="0" applyFont="1" applyBorder="1"/>
    <xf numFmtId="0" fontId="4" fillId="0" borderId="89" xfId="0" applyFont="1" applyBorder="1" applyAlignment="1">
      <alignment horizontal="center" vertical="center" wrapText="1"/>
    </xf>
    <xf numFmtId="0" fontId="19" fillId="0" borderId="91" xfId="0" applyFont="1" applyBorder="1" applyAlignment="1">
      <alignment horizontal="center" vertical="center"/>
    </xf>
    <xf numFmtId="0" fontId="2" fillId="0" borderId="89" xfId="0" applyFont="1" applyBorder="1" applyAlignment="1">
      <alignment horizontal="center" vertical="center" wrapText="1"/>
    </xf>
    <xf numFmtId="0" fontId="4" fillId="0" borderId="89" xfId="0" applyFont="1" applyBorder="1" applyAlignment="1">
      <alignment vertical="center" wrapText="1"/>
    </xf>
    <xf numFmtId="0" fontId="19" fillId="0" borderId="86" xfId="0" applyFont="1" applyBorder="1" applyAlignment="1">
      <alignment horizontal="center" vertical="center"/>
    </xf>
    <xf numFmtId="0" fontId="3" fillId="0" borderId="89" xfId="0" applyFont="1" applyBorder="1" applyAlignment="1">
      <alignment horizontal="center" vertical="center" wrapText="1"/>
    </xf>
    <xf numFmtId="0" fontId="26" fillId="10" borderId="80" xfId="0" applyFont="1" applyFill="1" applyBorder="1" applyAlignment="1">
      <alignment horizontal="left" vertical="center" wrapText="1"/>
    </xf>
    <xf numFmtId="0" fontId="42" fillId="10" borderId="80" xfId="0" applyFont="1" applyFill="1" applyBorder="1" applyAlignment="1">
      <alignment horizontal="left" wrapText="1"/>
    </xf>
    <xf numFmtId="0" fontId="7" fillId="0" borderId="47" xfId="0" applyFont="1" applyBorder="1" applyAlignment="1">
      <alignment vertical="center"/>
    </xf>
    <xf numFmtId="0" fontId="41" fillId="10" borderId="80" xfId="0" applyFont="1" applyFill="1" applyBorder="1" applyAlignment="1">
      <alignment wrapText="1"/>
    </xf>
    <xf numFmtId="0" fontId="4" fillId="0" borderId="89" xfId="0" applyFont="1" applyBorder="1" applyAlignment="1">
      <alignment horizontal="center" vertical="center"/>
    </xf>
    <xf numFmtId="0" fontId="19" fillId="13" borderId="88" xfId="0" applyFont="1" applyFill="1" applyBorder="1" applyAlignment="1">
      <alignment horizontal="center" vertical="center"/>
    </xf>
    <xf numFmtId="0" fontId="41" fillId="13" borderId="41" xfId="0" applyFont="1" applyFill="1" applyBorder="1" applyAlignment="1">
      <alignment vertical="top" wrapText="1"/>
    </xf>
    <xf numFmtId="0" fontId="84" fillId="13" borderId="41" xfId="0" applyFont="1" applyFill="1" applyBorder="1" applyAlignment="1">
      <alignment vertical="top" wrapText="1"/>
    </xf>
    <xf numFmtId="0" fontId="4" fillId="33" borderId="89" xfId="0" applyFont="1" applyFill="1" applyBorder="1" applyAlignment="1">
      <alignment horizontal="center" vertical="center"/>
    </xf>
    <xf numFmtId="0" fontId="7" fillId="0" borderId="47" xfId="0" applyFont="1" applyBorder="1" applyAlignment="1">
      <alignment wrapText="1"/>
    </xf>
    <xf numFmtId="0" fontId="2" fillId="0" borderId="89" xfId="0" applyFont="1" applyBorder="1" applyAlignment="1">
      <alignment vertical="center" wrapText="1"/>
    </xf>
    <xf numFmtId="0" fontId="19" fillId="0" borderId="92" xfId="0" applyFont="1" applyBorder="1" applyAlignment="1">
      <alignment horizontal="center" vertical="center"/>
    </xf>
    <xf numFmtId="0" fontId="19" fillId="0" borderId="93" xfId="0" applyFont="1" applyBorder="1" applyAlignment="1">
      <alignment horizontal="center" vertical="center" wrapText="1"/>
    </xf>
    <xf numFmtId="0" fontId="19" fillId="0" borderId="93" xfId="0" applyFont="1" applyBorder="1" applyAlignment="1">
      <alignment horizontal="center" vertical="center"/>
    </xf>
    <xf numFmtId="0" fontId="25" fillId="0" borderId="93" xfId="0" applyFont="1" applyBorder="1" applyAlignment="1">
      <alignment horizontal="center" vertical="center" wrapText="1"/>
    </xf>
    <xf numFmtId="9" fontId="19" fillId="0" borderId="93" xfId="0" applyNumberFormat="1" applyFont="1" applyBorder="1" applyAlignment="1">
      <alignment horizontal="center" vertical="center" wrapText="1"/>
    </xf>
    <xf numFmtId="0" fontId="25" fillId="0" borderId="93" xfId="0" applyFont="1" applyBorder="1" applyAlignment="1">
      <alignment horizontal="center" vertical="center"/>
    </xf>
    <xf numFmtId="0" fontId="46" fillId="0" borderId="93" xfId="0" applyFont="1" applyBorder="1" applyAlignment="1">
      <alignment horizontal="center" vertical="center" wrapText="1"/>
    </xf>
    <xf numFmtId="0" fontId="19" fillId="0" borderId="93" xfId="0" applyFont="1" applyBorder="1" applyAlignment="1">
      <alignment horizontal="center" vertical="center" textRotation="90"/>
    </xf>
    <xf numFmtId="9" fontId="19" fillId="0" borderId="93" xfId="0" applyNumberFormat="1" applyFont="1" applyBorder="1" applyAlignment="1">
      <alignment horizontal="center" vertical="center"/>
    </xf>
    <xf numFmtId="165" fontId="19" fillId="0" borderId="93" xfId="0" applyNumberFormat="1" applyFont="1" applyBorder="1" applyAlignment="1">
      <alignment horizontal="center" vertical="center"/>
    </xf>
    <xf numFmtId="0" fontId="25" fillId="0" borderId="93" xfId="0" applyFont="1" applyBorder="1" applyAlignment="1">
      <alignment horizontal="center" vertical="center" textRotation="90" wrapText="1"/>
    </xf>
    <xf numFmtId="0" fontId="25" fillId="0" borderId="93" xfId="0" applyFont="1" applyBorder="1" applyAlignment="1">
      <alignment horizontal="center" vertical="center" textRotation="90"/>
    </xf>
    <xf numFmtId="0" fontId="19" fillId="0" borderId="93" xfId="0" applyFont="1" applyBorder="1" applyAlignment="1">
      <alignment horizontal="left" vertical="center" wrapText="1"/>
    </xf>
    <xf numFmtId="166" fontId="19" fillId="0" borderId="93" xfId="0" applyNumberFormat="1" applyFont="1" applyBorder="1" applyAlignment="1">
      <alignment horizontal="center" vertical="center"/>
    </xf>
    <xf numFmtId="0" fontId="16" fillId="0" borderId="93" xfId="0" applyFont="1" applyBorder="1" applyAlignment="1">
      <alignment horizontal="center" vertical="center" wrapText="1"/>
    </xf>
    <xf numFmtId="0" fontId="0" fillId="0" borderId="94" xfId="0" applyFont="1" applyBorder="1" applyAlignment="1">
      <alignment horizontal="left" vertical="center" wrapText="1"/>
    </xf>
    <xf numFmtId="0" fontId="19" fillId="0" borderId="95" xfId="0" applyFont="1" applyBorder="1" applyAlignment="1">
      <alignment horizontal="left" vertical="center"/>
    </xf>
    <xf numFmtId="0" fontId="7" fillId="0" borderId="93" xfId="0" applyFont="1" applyBorder="1" applyAlignment="1">
      <alignment vertical="center" wrapText="1"/>
    </xf>
    <xf numFmtId="0" fontId="7" fillId="0" borderId="93" xfId="0" applyFont="1" applyBorder="1"/>
    <xf numFmtId="0" fontId="7" fillId="0" borderId="95" xfId="0" applyFont="1" applyBorder="1" applyAlignment="1">
      <alignment vertical="center" wrapText="1"/>
    </xf>
    <xf numFmtId="0" fontId="89" fillId="31" borderId="94" xfId="0" applyFont="1" applyFill="1" applyBorder="1" applyAlignment="1">
      <alignment wrapText="1"/>
    </xf>
    <xf numFmtId="0" fontId="7" fillId="0" borderId="93" xfId="0" applyFont="1" applyBorder="1" applyAlignment="1">
      <alignment wrapText="1"/>
    </xf>
    <xf numFmtId="0" fontId="7" fillId="0" borderId="95" xfId="0" applyFont="1" applyBorder="1" applyAlignment="1">
      <alignment horizontal="center" vertical="center" wrapText="1"/>
    </xf>
    <xf numFmtId="0" fontId="4" fillId="0" borderId="96" xfId="0" applyFont="1" applyBorder="1" applyAlignment="1">
      <alignment horizontal="center" vertical="center" wrapText="1"/>
    </xf>
    <xf numFmtId="0" fontId="16" fillId="13" borderId="80" xfId="0" applyFont="1" applyFill="1" applyBorder="1" applyAlignment="1">
      <alignment vertical="center" wrapText="1"/>
    </xf>
    <xf numFmtId="0" fontId="16" fillId="13" borderId="80" xfId="0" applyFont="1" applyFill="1" applyBorder="1" applyAlignment="1">
      <alignment horizontal="center" vertical="center" wrapText="1"/>
    </xf>
    <xf numFmtId="0" fontId="21" fillId="16" borderId="90" xfId="0" applyFont="1" applyFill="1" applyBorder="1" applyAlignment="1">
      <alignment horizontal="center" vertical="center" textRotation="90"/>
    </xf>
    <xf numFmtId="0" fontId="22" fillId="16" borderId="70" xfId="0" applyFont="1" applyFill="1" applyBorder="1" applyAlignment="1">
      <alignment horizontal="center" vertical="center" wrapText="1"/>
    </xf>
    <xf numFmtId="0" fontId="22" fillId="16" borderId="70" xfId="0" applyFont="1" applyFill="1" applyBorder="1" applyAlignment="1">
      <alignment horizontal="center" vertical="center"/>
    </xf>
    <xf numFmtId="0" fontId="22" fillId="17" borderId="70" xfId="0" applyFont="1" applyFill="1" applyBorder="1" applyAlignment="1">
      <alignment horizontal="center" vertical="center" wrapText="1"/>
    </xf>
    <xf numFmtId="0" fontId="22" fillId="8" borderId="70" xfId="0" applyFont="1" applyFill="1" applyBorder="1" applyAlignment="1">
      <alignment horizontal="center" vertical="center"/>
    </xf>
    <xf numFmtId="0" fontId="22" fillId="8" borderId="70" xfId="0" applyFont="1" applyFill="1" applyBorder="1" applyAlignment="1">
      <alignment horizontal="center" vertical="center" wrapText="1"/>
    </xf>
    <xf numFmtId="0" fontId="22" fillId="16" borderId="70" xfId="0" applyFont="1" applyFill="1" applyBorder="1" applyAlignment="1">
      <alignment horizontal="center" vertical="center" textRotation="90" wrapText="1"/>
    </xf>
    <xf numFmtId="0" fontId="24" fillId="20" borderId="97" xfId="0" applyFont="1" applyFill="1" applyBorder="1" applyAlignment="1">
      <alignment horizontal="center" vertical="center" wrapText="1"/>
    </xf>
    <xf numFmtId="0" fontId="24" fillId="21" borderId="97" xfId="0" applyFont="1" applyFill="1" applyBorder="1" applyAlignment="1">
      <alignment horizontal="center" vertical="center" wrapText="1"/>
    </xf>
    <xf numFmtId="0" fontId="24" fillId="30" borderId="98" xfId="0" applyFont="1" applyFill="1" applyBorder="1" applyAlignment="1">
      <alignment horizontal="center" vertical="center" wrapText="1"/>
    </xf>
    <xf numFmtId="0" fontId="1" fillId="0" borderId="81" xfId="0" applyFont="1" applyBorder="1" applyAlignment="1">
      <alignment horizontal="left" vertical="center" wrapText="1"/>
    </xf>
    <xf numFmtId="0" fontId="0" fillId="0" borderId="81" xfId="0" applyFont="1" applyBorder="1" applyAlignment="1">
      <alignment horizontal="center" vertical="center" wrapText="1"/>
    </xf>
    <xf numFmtId="0" fontId="0" fillId="0" borderId="81" xfId="0" applyFont="1" applyBorder="1" applyAlignment="1">
      <alignment horizontal="center" vertical="center"/>
    </xf>
    <xf numFmtId="0" fontId="7" fillId="0" borderId="41" xfId="0" applyFont="1" applyFill="1" applyBorder="1"/>
    <xf numFmtId="0" fontId="19" fillId="0" borderId="48" xfId="0" applyFont="1" applyFill="1" applyBorder="1" applyAlignment="1">
      <alignment horizontal="center" vertical="center" wrapText="1"/>
    </xf>
    <xf numFmtId="0" fontId="19" fillId="0" borderId="47" xfId="0" applyFont="1" applyFill="1" applyBorder="1" applyAlignment="1">
      <alignment horizontal="center" vertical="center" wrapText="1"/>
    </xf>
    <xf numFmtId="0" fontId="19" fillId="0" borderId="54" xfId="0" applyFont="1" applyFill="1" applyBorder="1" applyAlignment="1">
      <alignment horizontal="center" vertical="center" wrapText="1"/>
    </xf>
    <xf numFmtId="0" fontId="16" fillId="0" borderId="48" xfId="0" applyFont="1" applyFill="1" applyBorder="1" applyAlignment="1">
      <alignment horizontal="center" vertical="center" wrapText="1"/>
    </xf>
    <xf numFmtId="0" fontId="19" fillId="0" borderId="93" xfId="0"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95" fillId="16" borderId="57" xfId="0" applyNumberFormat="1" applyFont="1" applyFill="1" applyBorder="1" applyAlignment="1">
      <alignment horizontal="center" vertical="center" wrapText="1"/>
    </xf>
    <xf numFmtId="49" fontId="95" fillId="16" borderId="53" xfId="0" applyNumberFormat="1" applyFont="1" applyFill="1" applyBorder="1" applyAlignment="1">
      <alignment horizontal="center" vertical="center" wrapText="1"/>
    </xf>
    <xf numFmtId="0" fontId="19" fillId="0" borderId="58" xfId="0" applyFont="1" applyBorder="1" applyAlignment="1">
      <alignment horizontal="center" vertical="center"/>
    </xf>
    <xf numFmtId="0" fontId="19" fillId="11" borderId="43" xfId="0" applyFont="1" applyFill="1" applyBorder="1" applyAlignment="1">
      <alignment horizontal="center" vertical="center"/>
    </xf>
    <xf numFmtId="0" fontId="19" fillId="0" borderId="60" xfId="0" applyFont="1" applyBorder="1" applyAlignment="1">
      <alignment horizontal="center" vertical="center"/>
    </xf>
    <xf numFmtId="0" fontId="46" fillId="0" borderId="57" xfId="0" applyFont="1" applyBorder="1" applyAlignment="1">
      <alignment horizontal="center" vertical="center" wrapText="1"/>
    </xf>
    <xf numFmtId="0" fontId="96" fillId="10" borderId="21" xfId="0" applyFont="1" applyFill="1" applyBorder="1" applyAlignment="1">
      <alignment horizontal="center" vertical="center" wrapText="1"/>
    </xf>
    <xf numFmtId="0" fontId="46" fillId="0" borderId="62" xfId="0" applyFont="1" applyBorder="1" applyAlignment="1">
      <alignment horizontal="center" vertical="center" wrapText="1"/>
    </xf>
    <xf numFmtId="0" fontId="97" fillId="10" borderId="21" xfId="0" applyFont="1" applyFill="1" applyBorder="1" applyAlignment="1">
      <alignment horizontal="center" vertical="center" wrapText="1"/>
    </xf>
    <xf numFmtId="0" fontId="19" fillId="0" borderId="42" xfId="0" applyFont="1" applyBorder="1" applyAlignment="1">
      <alignment horizontal="center" vertical="center"/>
    </xf>
    <xf numFmtId="0" fontId="19" fillId="0" borderId="21" xfId="0" applyFont="1" applyFill="1" applyBorder="1" applyAlignment="1">
      <alignment horizontal="center" vertical="center"/>
    </xf>
    <xf numFmtId="0" fontId="19" fillId="0" borderId="40" xfId="0" applyFont="1" applyFill="1" applyBorder="1" applyAlignment="1">
      <alignment horizontal="center" vertical="center" wrapText="1"/>
    </xf>
    <xf numFmtId="0" fontId="19" fillId="0" borderId="46" xfId="0" applyFont="1" applyFill="1" applyBorder="1" applyAlignment="1">
      <alignment horizontal="center" vertical="center"/>
    </xf>
    <xf numFmtId="0" fontId="25" fillId="0" borderId="46" xfId="0" applyFont="1" applyFill="1" applyBorder="1" applyAlignment="1">
      <alignment horizontal="center" vertical="center" wrapText="1"/>
    </xf>
    <xf numFmtId="9" fontId="19" fillId="0" borderId="46" xfId="0" applyNumberFormat="1" applyFont="1" applyFill="1" applyBorder="1" applyAlignment="1">
      <alignment horizontal="center" vertical="center" wrapText="1"/>
    </xf>
    <xf numFmtId="1" fontId="19" fillId="0" borderId="40" xfId="0" applyNumberFormat="1" applyFont="1" applyFill="1" applyBorder="1" applyAlignment="1">
      <alignment horizontal="center" vertical="center" wrapText="1"/>
    </xf>
    <xf numFmtId="0" fontId="25" fillId="0" borderId="46" xfId="0" applyFont="1" applyFill="1" applyBorder="1" applyAlignment="1">
      <alignment horizontal="center" vertical="center"/>
    </xf>
    <xf numFmtId="0" fontId="46" fillId="0" borderId="46" xfId="0" applyFont="1" applyFill="1" applyBorder="1" applyAlignment="1">
      <alignment horizontal="center" vertical="center" wrapText="1"/>
    </xf>
    <xf numFmtId="0" fontId="19" fillId="0" borderId="46" xfId="0" applyFont="1" applyFill="1" applyBorder="1" applyAlignment="1">
      <alignment horizontal="center" vertical="center" textRotation="90"/>
    </xf>
    <xf numFmtId="9" fontId="19" fillId="0" borderId="46" xfId="0" applyNumberFormat="1" applyFont="1" applyFill="1" applyBorder="1" applyAlignment="1">
      <alignment horizontal="center" vertical="center"/>
    </xf>
    <xf numFmtId="165" fontId="19" fillId="0" borderId="46" xfId="0" applyNumberFormat="1" applyFont="1" applyFill="1" applyBorder="1" applyAlignment="1">
      <alignment horizontal="center" vertical="center"/>
    </xf>
    <xf numFmtId="0" fontId="25" fillId="0" borderId="46" xfId="0" applyFont="1" applyFill="1" applyBorder="1" applyAlignment="1">
      <alignment horizontal="center" vertical="center" textRotation="90" wrapText="1"/>
    </xf>
    <xf numFmtId="0" fontId="25" fillId="0" borderId="46" xfId="0" applyFont="1" applyFill="1" applyBorder="1" applyAlignment="1">
      <alignment horizontal="center" vertical="center" textRotation="90"/>
    </xf>
    <xf numFmtId="0" fontId="19" fillId="0" borderId="21" xfId="0" applyFont="1" applyFill="1" applyBorder="1" applyAlignment="1">
      <alignment horizontal="center" vertical="center" wrapText="1"/>
    </xf>
    <xf numFmtId="0" fontId="19" fillId="0" borderId="0" xfId="0" applyFont="1" applyFill="1" applyAlignment="1">
      <alignment horizontal="center" vertical="center"/>
    </xf>
    <xf numFmtId="0" fontId="19" fillId="0" borderId="47" xfId="0" applyFont="1" applyFill="1" applyBorder="1" applyAlignment="1">
      <alignment horizontal="center" vertical="center"/>
    </xf>
    <xf numFmtId="0" fontId="7" fillId="0" borderId="21" xfId="0" applyFont="1" applyFill="1" applyBorder="1" applyAlignment="1">
      <alignment horizontal="center" vertical="center" wrapText="1"/>
    </xf>
    <xf numFmtId="0" fontId="45" fillId="0" borderId="20" xfId="0" applyFont="1" applyFill="1" applyBorder="1" applyAlignment="1">
      <alignment horizontal="center" vertical="center" wrapText="1"/>
    </xf>
    <xf numFmtId="0" fontId="45" fillId="0" borderId="22" xfId="0" applyFont="1" applyFill="1" applyBorder="1" applyAlignment="1">
      <alignment horizontal="center" vertical="center" wrapText="1"/>
    </xf>
    <xf numFmtId="0" fontId="90" fillId="0" borderId="81"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19" fillId="0" borderId="40" xfId="0" applyFont="1" applyFill="1" applyBorder="1" applyAlignment="1">
      <alignment horizontal="center" vertical="center"/>
    </xf>
    <xf numFmtId="0" fontId="46" fillId="0" borderId="40" xfId="0" applyFont="1" applyFill="1" applyBorder="1" applyAlignment="1">
      <alignment horizontal="center" vertical="center" wrapText="1"/>
    </xf>
    <xf numFmtId="0" fontId="25" fillId="0" borderId="40" xfId="0" applyFont="1" applyFill="1" applyBorder="1" applyAlignment="1">
      <alignment horizontal="center" vertical="center" wrapText="1"/>
    </xf>
    <xf numFmtId="9" fontId="19" fillId="0" borderId="40" xfId="0" applyNumberFormat="1" applyFont="1" applyFill="1" applyBorder="1" applyAlignment="1">
      <alignment horizontal="center" vertical="center" wrapText="1"/>
    </xf>
    <xf numFmtId="0" fontId="25" fillId="0" borderId="40" xfId="0" applyFont="1" applyFill="1" applyBorder="1" applyAlignment="1">
      <alignment horizontal="center" vertical="center"/>
    </xf>
    <xf numFmtId="0" fontId="46" fillId="0" borderId="21" xfId="0" applyFont="1" applyFill="1" applyBorder="1" applyAlignment="1">
      <alignment horizontal="center" vertical="center" wrapText="1"/>
    </xf>
    <xf numFmtId="0" fontId="19" fillId="0" borderId="21" xfId="0" applyFont="1" applyFill="1" applyBorder="1" applyAlignment="1">
      <alignment horizontal="center" vertical="center" textRotation="90"/>
    </xf>
    <xf numFmtId="9" fontId="19" fillId="0" borderId="21" xfId="0" applyNumberFormat="1" applyFont="1" applyFill="1" applyBorder="1" applyAlignment="1">
      <alignment horizontal="center" vertical="center"/>
    </xf>
    <xf numFmtId="165" fontId="19" fillId="0" borderId="21" xfId="0" applyNumberFormat="1" applyFont="1" applyFill="1" applyBorder="1" applyAlignment="1">
      <alignment horizontal="center" vertical="center"/>
    </xf>
    <xf numFmtId="0" fontId="25" fillId="0" borderId="21" xfId="0" applyFont="1" applyFill="1" applyBorder="1" applyAlignment="1">
      <alignment horizontal="center" vertical="center" textRotation="90" wrapText="1"/>
    </xf>
    <xf numFmtId="0" fontId="25" fillId="0" borderId="21" xfId="0" applyFont="1" applyFill="1" applyBorder="1" applyAlignment="1">
      <alignment horizontal="center" vertical="center" textRotation="90"/>
    </xf>
    <xf numFmtId="0" fontId="97" fillId="0" borderId="21" xfId="0" applyFont="1" applyFill="1" applyBorder="1" applyAlignment="1">
      <alignment horizontal="center" vertical="center" wrapText="1"/>
    </xf>
    <xf numFmtId="0" fontId="85" fillId="0" borderId="21" xfId="0" applyFont="1" applyFill="1" applyBorder="1" applyAlignment="1">
      <alignment horizontal="center" vertical="center" wrapText="1"/>
    </xf>
    <xf numFmtId="0" fontId="7" fillId="0" borderId="21" xfId="0" applyFont="1" applyFill="1" applyBorder="1" applyAlignment="1">
      <alignment horizontal="center" vertical="center"/>
    </xf>
    <xf numFmtId="0" fontId="90" fillId="0" borderId="81" xfId="0" applyFont="1" applyFill="1" applyBorder="1" applyAlignment="1">
      <alignment horizontal="center" vertical="center"/>
    </xf>
    <xf numFmtId="0" fontId="7" fillId="0" borderId="47" xfId="0" applyFont="1" applyFill="1" applyBorder="1" applyAlignment="1">
      <alignment horizontal="center" vertical="center" wrapText="1"/>
    </xf>
    <xf numFmtId="0" fontId="79" fillId="0" borderId="21" xfId="1" applyFill="1" applyBorder="1" applyAlignment="1">
      <alignment horizontal="center" vertical="center"/>
    </xf>
    <xf numFmtId="0" fontId="19" fillId="0" borderId="20" xfId="0" applyFont="1" applyFill="1" applyBorder="1" applyAlignment="1">
      <alignment horizontal="center" vertical="center"/>
    </xf>
    <xf numFmtId="0" fontId="98" fillId="11" borderId="40" xfId="0" applyFont="1" applyFill="1" applyBorder="1" applyAlignment="1">
      <alignment horizontal="center" vertical="center" wrapText="1"/>
    </xf>
    <xf numFmtId="0" fontId="99" fillId="11" borderId="20" xfId="0" applyFont="1" applyFill="1" applyBorder="1" applyAlignment="1">
      <alignment horizontal="center" vertical="center"/>
    </xf>
    <xf numFmtId="166" fontId="19" fillId="0" borderId="59" xfId="0" applyNumberFormat="1" applyFont="1" applyBorder="1" applyAlignment="1">
      <alignment horizontal="center" vertical="center"/>
    </xf>
    <xf numFmtId="166" fontId="19" fillId="0" borderId="29" xfId="0" applyNumberFormat="1" applyFont="1" applyFill="1" applyBorder="1" applyAlignment="1">
      <alignment horizontal="center" vertical="center"/>
    </xf>
    <xf numFmtId="166" fontId="19" fillId="0" borderId="47" xfId="0" applyNumberFormat="1" applyFont="1" applyFill="1" applyBorder="1" applyAlignment="1">
      <alignment horizontal="center" vertical="center"/>
    </xf>
    <xf numFmtId="0" fontId="19" fillId="0" borderId="36" xfId="0" applyFont="1" applyBorder="1" applyAlignment="1">
      <alignment horizontal="center" vertical="center"/>
    </xf>
    <xf numFmtId="0" fontId="19" fillId="0" borderId="54" xfId="0" applyFont="1" applyFill="1" applyBorder="1" applyAlignment="1">
      <alignment horizontal="center" vertical="center"/>
    </xf>
    <xf numFmtId="0" fontId="19" fillId="0" borderId="36" xfId="0" applyFont="1" applyFill="1" applyBorder="1" applyAlignment="1">
      <alignment horizontal="center" vertical="center"/>
    </xf>
    <xf numFmtId="0" fontId="75" fillId="0" borderId="81" xfId="0" applyFont="1" applyBorder="1" applyAlignment="1">
      <alignment horizontal="center" vertical="center" wrapText="1"/>
    </xf>
    <xf numFmtId="0" fontId="100" fillId="41" borderId="20" xfId="0" applyFont="1" applyFill="1" applyBorder="1" applyAlignment="1">
      <alignment horizontal="center" vertical="center"/>
    </xf>
    <xf numFmtId="0" fontId="100" fillId="41" borderId="20" xfId="0" applyFont="1" applyFill="1" applyBorder="1" applyAlignment="1">
      <alignment horizontal="center" vertical="center" wrapText="1"/>
    </xf>
    <xf numFmtId="0" fontId="7" fillId="0" borderId="80" xfId="0" applyFont="1" applyBorder="1" applyAlignment="1">
      <alignment vertical="center" wrapText="1"/>
    </xf>
    <xf numFmtId="0" fontId="7" fillId="13" borderId="41" xfId="0" applyFont="1" applyFill="1" applyBorder="1" applyAlignment="1">
      <alignment vertical="center" wrapText="1"/>
    </xf>
    <xf numFmtId="0" fontId="24" fillId="32" borderId="97" xfId="0" applyFont="1" applyFill="1" applyBorder="1" applyAlignment="1">
      <alignment horizontal="center" vertical="center" wrapText="1"/>
    </xf>
    <xf numFmtId="0" fontId="24" fillId="6" borderId="102" xfId="0" applyFont="1" applyFill="1" applyBorder="1" applyAlignment="1">
      <alignment horizontal="center" vertical="center" wrapText="1"/>
    </xf>
    <xf numFmtId="0" fontId="24" fillId="14" borderId="99" xfId="0" applyFont="1" applyFill="1" applyBorder="1" applyAlignment="1">
      <alignment horizontal="center" vertical="center" wrapText="1"/>
    </xf>
    <xf numFmtId="0" fontId="7" fillId="0" borderId="41" xfId="0" applyFont="1" applyBorder="1" applyAlignment="1">
      <alignment vertical="center" wrapText="1"/>
    </xf>
    <xf numFmtId="0" fontId="24" fillId="6" borderId="81" xfId="0" applyFont="1" applyFill="1" applyBorder="1" applyAlignment="1">
      <alignment horizontal="center" vertical="center" wrapText="1"/>
    </xf>
    <xf numFmtId="0" fontId="24" fillId="19" borderId="81" xfId="0" applyFont="1" applyFill="1" applyBorder="1" applyAlignment="1">
      <alignment horizontal="center" vertical="center" wrapText="1"/>
    </xf>
    <xf numFmtId="0" fontId="10" fillId="4" borderId="16" xfId="0" applyFont="1" applyFill="1" applyBorder="1" applyAlignment="1">
      <alignment horizontal="center" vertical="center"/>
    </xf>
    <xf numFmtId="0" fontId="6" fillId="0" borderId="18" xfId="0" applyFont="1" applyBorder="1"/>
    <xf numFmtId="0" fontId="6" fillId="0" borderId="19" xfId="0" applyFont="1" applyBorder="1"/>
    <xf numFmtId="0" fontId="7" fillId="0" borderId="0" xfId="0" applyFont="1"/>
    <xf numFmtId="0" fontId="0" fillId="0" borderId="0" xfId="0"/>
    <xf numFmtId="0" fontId="5" fillId="2" borderId="1" xfId="0" applyFont="1" applyFill="1" applyBorder="1" applyAlignment="1">
      <alignment horizontal="center" vertical="center" wrapText="1"/>
    </xf>
    <xf numFmtId="0" fontId="6" fillId="0" borderId="2" xfId="0" applyFont="1" applyBorder="1"/>
    <xf numFmtId="0" fontId="6" fillId="0" borderId="3" xfId="0" applyFont="1" applyBorder="1"/>
    <xf numFmtId="0" fontId="8" fillId="2" borderId="4" xfId="0" applyFont="1" applyFill="1" applyBorder="1" applyAlignment="1">
      <alignment horizontal="center" vertical="center" wrapText="1"/>
    </xf>
    <xf numFmtId="0" fontId="6" fillId="0" borderId="5" xfId="0" applyFont="1" applyBorder="1"/>
    <xf numFmtId="0" fontId="6" fillId="0" borderId="6" xfId="0" applyFont="1" applyBorder="1"/>
    <xf numFmtId="0" fontId="6" fillId="0" borderId="9" xfId="0" applyFont="1" applyBorder="1"/>
    <xf numFmtId="0" fontId="6" fillId="0" borderId="10" xfId="0" applyFont="1" applyBorder="1"/>
    <xf numFmtId="0" fontId="6" fillId="0" borderId="11" xfId="0" applyFont="1" applyBorder="1"/>
    <xf numFmtId="0" fontId="6" fillId="0" borderId="14" xfId="0" applyFont="1" applyBorder="1"/>
    <xf numFmtId="0" fontId="6" fillId="0" borderId="15" xfId="0" applyFont="1" applyBorder="1"/>
    <xf numFmtId="0" fontId="8" fillId="3" borderId="4" xfId="0" applyFont="1" applyFill="1" applyBorder="1" applyAlignment="1">
      <alignment horizontal="center" vertical="center" wrapText="1"/>
    </xf>
    <xf numFmtId="0" fontId="6" fillId="0" borderId="7" xfId="0" applyFont="1" applyBorder="1"/>
    <xf numFmtId="0" fontId="6" fillId="0" borderId="12" xfId="0" applyFont="1" applyBorder="1"/>
    <xf numFmtId="164" fontId="8" fillId="3" borderId="8" xfId="0" applyNumberFormat="1" applyFont="1" applyFill="1" applyBorder="1" applyAlignment="1">
      <alignment horizontal="center" vertical="center" wrapText="1"/>
    </xf>
    <xf numFmtId="164" fontId="8" fillId="3" borderId="13" xfId="0" applyNumberFormat="1"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19" xfId="0" applyFont="1" applyFill="1" applyBorder="1" applyAlignment="1">
      <alignment horizontal="center" vertical="center"/>
    </xf>
    <xf numFmtId="49" fontId="21" fillId="8" borderId="59" xfId="0" applyNumberFormat="1" applyFont="1" applyFill="1" applyBorder="1" applyAlignment="1">
      <alignment horizontal="center" vertical="center" wrapText="1"/>
    </xf>
    <xf numFmtId="0" fontId="6" fillId="0" borderId="33" xfId="0" applyFont="1" applyBorder="1"/>
    <xf numFmtId="0" fontId="23" fillId="8" borderId="59" xfId="0" applyFont="1" applyFill="1" applyBorder="1" applyAlignment="1">
      <alignment horizontal="center" vertical="center" wrapText="1"/>
    </xf>
    <xf numFmtId="49" fontId="22" fillId="18" borderId="59" xfId="0" applyNumberFormat="1" applyFont="1" applyFill="1" applyBorder="1" applyAlignment="1">
      <alignment horizontal="center" vertical="center" wrapText="1"/>
    </xf>
    <xf numFmtId="0" fontId="24" fillId="6" borderId="11" xfId="0" applyFont="1" applyFill="1" applyBorder="1" applyAlignment="1">
      <alignment horizontal="center" vertical="center" wrapText="1"/>
    </xf>
    <xf numFmtId="0" fontId="24" fillId="14" borderId="14" xfId="0" applyFont="1" applyFill="1" applyBorder="1" applyAlignment="1">
      <alignment horizontal="center" vertical="center" wrapText="1"/>
    </xf>
    <xf numFmtId="0" fontId="24" fillId="15" borderId="11" xfId="0" applyFont="1" applyFill="1" applyBorder="1" applyAlignment="1">
      <alignment horizontal="center" vertical="center" wrapText="1"/>
    </xf>
    <xf numFmtId="0" fontId="18" fillId="7" borderId="35" xfId="0" applyFont="1" applyFill="1" applyBorder="1" applyAlignment="1">
      <alignment horizontal="left" vertical="center" wrapText="1"/>
    </xf>
    <xf numFmtId="0" fontId="6" fillId="0" borderId="37" xfId="0" applyFont="1" applyBorder="1"/>
    <xf numFmtId="0" fontId="6" fillId="0" borderId="38" xfId="0" applyFont="1" applyBorder="1"/>
    <xf numFmtId="0" fontId="18" fillId="7" borderId="48" xfId="0" applyFont="1" applyFill="1" applyBorder="1" applyAlignment="1">
      <alignment horizontal="left" vertical="center" wrapText="1"/>
    </xf>
    <xf numFmtId="0" fontId="6" fillId="0" borderId="49" xfId="0" applyFont="1" applyBorder="1"/>
    <xf numFmtId="0" fontId="18" fillId="7" borderId="81" xfId="0" applyFont="1" applyFill="1" applyBorder="1" applyAlignment="1">
      <alignment horizontal="left" vertical="center" wrapText="1"/>
    </xf>
    <xf numFmtId="0" fontId="6" fillId="0" borderId="81" xfId="0" applyFont="1" applyBorder="1"/>
    <xf numFmtId="0" fontId="22" fillId="8" borderId="59" xfId="0" applyFont="1" applyFill="1" applyBorder="1" applyAlignment="1">
      <alignment horizontal="center" vertical="center" wrapText="1"/>
    </xf>
    <xf numFmtId="0" fontId="6" fillId="0" borderId="34" xfId="0" applyFont="1" applyBorder="1"/>
    <xf numFmtId="0" fontId="20" fillId="15" borderId="81" xfId="0" applyFont="1" applyFill="1" applyBorder="1" applyAlignment="1">
      <alignment horizontal="center" vertical="center" wrapText="1"/>
    </xf>
    <xf numFmtId="0" fontId="20" fillId="14" borderId="81" xfId="0" applyFont="1" applyFill="1" applyBorder="1" applyAlignment="1">
      <alignment horizontal="center" vertical="center" wrapText="1"/>
    </xf>
    <xf numFmtId="0" fontId="22" fillId="16" borderId="70" xfId="0" applyFont="1" applyFill="1" applyBorder="1" applyAlignment="1">
      <alignment horizontal="center" vertical="center"/>
    </xf>
    <xf numFmtId="0" fontId="22" fillId="16" borderId="41" xfId="0" applyFont="1" applyFill="1" applyBorder="1" applyAlignment="1">
      <alignment horizontal="center" vertical="center"/>
    </xf>
    <xf numFmtId="0" fontId="20" fillId="6" borderId="100" xfId="0" applyFont="1" applyFill="1" applyBorder="1" applyAlignment="1">
      <alignment horizontal="center" vertical="center" wrapText="1"/>
    </xf>
    <xf numFmtId="0" fontId="20" fillId="6" borderId="101" xfId="0" applyFont="1" applyFill="1" applyBorder="1" applyAlignment="1">
      <alignment horizontal="center" vertical="center" wrapText="1"/>
    </xf>
    <xf numFmtId="0" fontId="20" fillId="6" borderId="85" xfId="0" applyFont="1" applyFill="1" applyBorder="1" applyAlignment="1">
      <alignment horizontal="center" vertical="center" wrapText="1"/>
    </xf>
    <xf numFmtId="0" fontId="20" fillId="6" borderId="103" xfId="0" applyFont="1" applyFill="1" applyBorder="1" applyAlignment="1">
      <alignment horizontal="center" vertical="center" wrapText="1"/>
    </xf>
    <xf numFmtId="0" fontId="17" fillId="12" borderId="35" xfId="0" applyFont="1" applyFill="1" applyBorder="1" applyAlignment="1">
      <alignment horizontal="left" vertical="center" wrapText="1"/>
    </xf>
    <xf numFmtId="0" fontId="6" fillId="0" borderId="36" xfId="0" applyFont="1" applyBorder="1"/>
    <xf numFmtId="0" fontId="17" fillId="12" borderId="48" xfId="0" applyFont="1" applyFill="1" applyBorder="1" applyAlignment="1">
      <alignment horizontal="left" vertical="center" wrapText="1"/>
    </xf>
    <xf numFmtId="0" fontId="6" fillId="0" borderId="54" xfId="0" applyFont="1" applyBorder="1"/>
    <xf numFmtId="0" fontId="17" fillId="12" borderId="81" xfId="0" applyFont="1" applyFill="1" applyBorder="1" applyAlignment="1">
      <alignment horizontal="left" vertical="center" wrapText="1"/>
    </xf>
    <xf numFmtId="0" fontId="16" fillId="0" borderId="25" xfId="0" applyFont="1" applyBorder="1" applyAlignment="1">
      <alignment horizontal="center" vertical="center" wrapText="1"/>
    </xf>
    <xf numFmtId="0" fontId="6" fillId="0" borderId="26" xfId="0" applyFont="1" applyBorder="1"/>
    <xf numFmtId="0" fontId="6" fillId="0" borderId="27" xfId="0" applyFont="1" applyBorder="1"/>
    <xf numFmtId="0" fontId="6" fillId="0" borderId="28" xfId="0" applyFont="1" applyBorder="1"/>
    <xf numFmtId="0" fontId="6" fillId="0" borderId="32" xfId="0" applyFont="1" applyBorder="1"/>
    <xf numFmtId="0" fontId="17" fillId="0" borderId="27" xfId="0" applyFont="1" applyBorder="1" applyAlignment="1">
      <alignment horizontal="center" vertical="center" wrapText="1"/>
    </xf>
    <xf numFmtId="0" fontId="17" fillId="10" borderId="29" xfId="0" applyFont="1" applyFill="1" applyBorder="1" applyAlignment="1">
      <alignment horizontal="center" vertical="center" wrapText="1"/>
    </xf>
    <xf numFmtId="0" fontId="6" fillId="0" borderId="30" xfId="0" applyFont="1" applyBorder="1"/>
    <xf numFmtId="0" fontId="6" fillId="0" borderId="31" xfId="0" applyFont="1" applyBorder="1"/>
    <xf numFmtId="0" fontId="17" fillId="40" borderId="29" xfId="0" applyFont="1" applyFill="1" applyBorder="1" applyAlignment="1">
      <alignment horizontal="center" vertical="center" wrapText="1"/>
    </xf>
    <xf numFmtId="0" fontId="6" fillId="31" borderId="30" xfId="0" applyFont="1" applyFill="1" applyBorder="1"/>
    <xf numFmtId="0" fontId="6" fillId="31" borderId="31" xfId="0" applyFont="1" applyFill="1" applyBorder="1"/>
    <xf numFmtId="0" fontId="19" fillId="0" borderId="46" xfId="0" applyFont="1" applyBorder="1" applyAlignment="1">
      <alignment horizontal="center" vertical="center" wrapText="1"/>
    </xf>
    <xf numFmtId="0" fontId="19" fillId="0" borderId="70"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46" xfId="0" applyFont="1" applyBorder="1" applyAlignment="1">
      <alignment horizontal="center" vertical="center"/>
    </xf>
    <xf numFmtId="0" fontId="19" fillId="0" borderId="70" xfId="0" applyFont="1" applyBorder="1" applyAlignment="1">
      <alignment horizontal="center" vertical="center"/>
    </xf>
    <xf numFmtId="0" fontId="19" fillId="0" borderId="41" xfId="0" applyFont="1" applyBorder="1" applyAlignment="1">
      <alignment horizontal="center" vertical="center"/>
    </xf>
    <xf numFmtId="0" fontId="25" fillId="0" borderId="46" xfId="0" applyFont="1" applyBorder="1" applyAlignment="1">
      <alignment horizontal="center" vertical="center" wrapText="1"/>
    </xf>
    <xf numFmtId="0" fontId="25" fillId="0" borderId="70" xfId="0" applyFont="1" applyBorder="1" applyAlignment="1">
      <alignment horizontal="center" vertical="center" wrapText="1"/>
    </xf>
    <xf numFmtId="0" fontId="25" fillId="0" borderId="41" xfId="0" applyFont="1" applyBorder="1" applyAlignment="1">
      <alignment horizontal="center" vertical="center" wrapText="1"/>
    </xf>
    <xf numFmtId="9" fontId="19" fillId="0" borderId="46" xfId="0" applyNumberFormat="1" applyFont="1" applyBorder="1" applyAlignment="1">
      <alignment horizontal="center" vertical="center" wrapText="1"/>
    </xf>
    <xf numFmtId="9" fontId="19" fillId="0" borderId="70" xfId="0" applyNumberFormat="1" applyFont="1" applyBorder="1" applyAlignment="1">
      <alignment horizontal="center" vertical="center" wrapText="1"/>
    </xf>
    <xf numFmtId="9" fontId="19" fillId="0" borderId="41" xfId="0" applyNumberFormat="1" applyFont="1" applyBorder="1" applyAlignment="1">
      <alignment horizontal="center" vertical="center" wrapText="1"/>
    </xf>
    <xf numFmtId="0" fontId="19" fillId="0" borderId="46" xfId="0" applyFont="1" applyFill="1" applyBorder="1" applyAlignment="1">
      <alignment horizontal="center" vertical="center" wrapText="1"/>
    </xf>
    <xf numFmtId="0" fontId="19" fillId="0" borderId="70" xfId="0" applyFont="1" applyFill="1" applyBorder="1" applyAlignment="1">
      <alignment horizontal="center" vertical="center" wrapText="1"/>
    </xf>
    <xf numFmtId="0" fontId="19" fillId="0" borderId="41" xfId="0" applyFont="1" applyFill="1" applyBorder="1" applyAlignment="1">
      <alignment horizontal="center" vertical="center" wrapText="1"/>
    </xf>
    <xf numFmtId="0" fontId="25" fillId="0" borderId="46" xfId="0" applyFont="1" applyBorder="1" applyAlignment="1">
      <alignment horizontal="center" vertical="center"/>
    </xf>
    <xf numFmtId="0" fontId="25" fillId="0" borderId="70" xfId="0" applyFont="1" applyBorder="1" applyAlignment="1">
      <alignment horizontal="center" vertical="center"/>
    </xf>
    <xf numFmtId="0" fontId="25" fillId="0" borderId="41" xfId="0" applyFont="1" applyBorder="1" applyAlignment="1">
      <alignment horizontal="center" vertical="center"/>
    </xf>
    <xf numFmtId="9" fontId="19" fillId="13" borderId="46" xfId="0" applyNumberFormat="1" applyFont="1" applyFill="1" applyBorder="1" applyAlignment="1">
      <alignment horizontal="center" vertical="center" wrapText="1"/>
    </xf>
    <xf numFmtId="9" fontId="19" fillId="13" borderId="70" xfId="0" applyNumberFormat="1" applyFont="1" applyFill="1" applyBorder="1" applyAlignment="1">
      <alignment horizontal="center" vertical="center" wrapText="1"/>
    </xf>
    <xf numFmtId="9" fontId="19" fillId="13" borderId="41" xfId="0" applyNumberFormat="1" applyFont="1" applyFill="1" applyBorder="1" applyAlignment="1">
      <alignment horizontal="center" vertical="center" wrapText="1"/>
    </xf>
    <xf numFmtId="0" fontId="25" fillId="13" borderId="46" xfId="0" applyFont="1" applyFill="1" applyBorder="1" applyAlignment="1">
      <alignment horizontal="center" vertical="center"/>
    </xf>
    <xf numFmtId="0" fontId="25" fillId="13" borderId="70" xfId="0" applyFont="1" applyFill="1" applyBorder="1" applyAlignment="1">
      <alignment horizontal="center" vertical="center"/>
    </xf>
    <xf numFmtId="0" fontId="25" fillId="13" borderId="41" xfId="0" applyFont="1" applyFill="1" applyBorder="1" applyAlignment="1">
      <alignment horizontal="center" vertical="center"/>
    </xf>
    <xf numFmtId="0" fontId="25" fillId="13" borderId="46" xfId="0" applyFont="1" applyFill="1" applyBorder="1" applyAlignment="1">
      <alignment horizontal="center" vertical="center" wrapText="1"/>
    </xf>
    <xf numFmtId="0" fontId="25" fillId="13" borderId="70" xfId="0" applyFont="1" applyFill="1" applyBorder="1" applyAlignment="1">
      <alignment horizontal="center" vertical="center" wrapText="1"/>
    </xf>
    <xf numFmtId="0" fontId="25" fillId="13" borderId="41" xfId="0" applyFont="1" applyFill="1" applyBorder="1" applyAlignment="1">
      <alignment horizontal="center" vertical="center" wrapText="1"/>
    </xf>
    <xf numFmtId="0" fontId="19" fillId="13" borderId="46" xfId="0" applyFont="1" applyFill="1" applyBorder="1" applyAlignment="1">
      <alignment horizontal="center" vertical="center" wrapText="1"/>
    </xf>
    <xf numFmtId="0" fontId="19" fillId="13" borderId="70" xfId="0" applyFont="1" applyFill="1" applyBorder="1" applyAlignment="1">
      <alignment horizontal="center" vertical="center" wrapText="1"/>
    </xf>
    <xf numFmtId="0" fontId="19" fillId="13" borderId="41" xfId="0" applyFont="1" applyFill="1" applyBorder="1" applyAlignment="1">
      <alignment horizontal="center" vertical="center" wrapText="1"/>
    </xf>
    <xf numFmtId="0" fontId="19" fillId="13" borderId="46" xfId="0" applyFont="1" applyFill="1" applyBorder="1" applyAlignment="1">
      <alignment horizontal="center" vertical="center"/>
    </xf>
    <xf numFmtId="0" fontId="19" fillId="13" borderId="70" xfId="0" applyFont="1" applyFill="1" applyBorder="1" applyAlignment="1">
      <alignment horizontal="center" vertical="center"/>
    </xf>
    <xf numFmtId="0" fontId="19" fillId="13" borderId="41" xfId="0" applyFont="1" applyFill="1" applyBorder="1" applyAlignment="1">
      <alignment horizontal="center" vertical="center"/>
    </xf>
    <xf numFmtId="0" fontId="19" fillId="10" borderId="82" xfId="0" applyFont="1" applyFill="1" applyBorder="1" applyAlignment="1">
      <alignment horizontal="center" vertical="center" wrapText="1"/>
    </xf>
    <xf numFmtId="0" fontId="19" fillId="10" borderId="83" xfId="0" applyFont="1" applyFill="1" applyBorder="1" applyAlignment="1">
      <alignment horizontal="center" vertical="center" wrapText="1"/>
    </xf>
    <xf numFmtId="0" fontId="19" fillId="10" borderId="84" xfId="0" applyFont="1" applyFill="1" applyBorder="1" applyAlignment="1">
      <alignment horizontal="center" vertical="center" wrapText="1"/>
    </xf>
    <xf numFmtId="0" fontId="7" fillId="0" borderId="82" xfId="0" applyFont="1" applyBorder="1" applyAlignment="1">
      <alignment horizontal="center" vertical="center" wrapText="1"/>
    </xf>
    <xf numFmtId="0" fontId="7" fillId="0" borderId="83" xfId="0" applyFont="1" applyBorder="1" applyAlignment="1">
      <alignment horizontal="center" vertical="center" wrapText="1"/>
    </xf>
    <xf numFmtId="0" fontId="7" fillId="0" borderId="84" xfId="0" applyFont="1" applyBorder="1" applyAlignment="1">
      <alignment horizontal="center" vertical="center" wrapText="1"/>
    </xf>
    <xf numFmtId="0" fontId="80" fillId="0" borderId="46" xfId="0" applyFont="1" applyBorder="1" applyAlignment="1">
      <alignment horizontal="center" vertical="center" wrapText="1"/>
    </xf>
    <xf numFmtId="0" fontId="80" fillId="0" borderId="70" xfId="0" applyFont="1" applyBorder="1" applyAlignment="1">
      <alignment horizontal="center" vertical="center" wrapText="1"/>
    </xf>
    <xf numFmtId="0" fontId="80" fillId="0" borderId="41" xfId="0" applyFont="1" applyBorder="1" applyAlignment="1">
      <alignment horizontal="center" vertical="center" wrapText="1"/>
    </xf>
    <xf numFmtId="0" fontId="24" fillId="15" borderId="56" xfId="0" applyFont="1" applyFill="1" applyBorder="1" applyAlignment="1">
      <alignment horizontal="center" vertical="center" wrapText="1"/>
    </xf>
    <xf numFmtId="0" fontId="6" fillId="0" borderId="61" xfId="0" applyFont="1" applyBorder="1" applyAlignment="1">
      <alignment horizontal="center" vertical="center"/>
    </xf>
    <xf numFmtId="0" fontId="21" fillId="21" borderId="56" xfId="0" applyFont="1" applyFill="1" applyBorder="1" applyAlignment="1">
      <alignment horizontal="center" vertical="center" wrapText="1"/>
    </xf>
    <xf numFmtId="0" fontId="17" fillId="0" borderId="35" xfId="0" applyFont="1" applyBorder="1" applyAlignment="1">
      <alignment horizontal="center" vertical="center" wrapText="1"/>
    </xf>
    <xf numFmtId="0" fontId="6" fillId="0" borderId="37" xfId="0" applyFont="1" applyBorder="1" applyAlignment="1">
      <alignment horizontal="center" vertical="center"/>
    </xf>
    <xf numFmtId="0" fontId="24" fillId="6" borderId="16" xfId="0" applyFont="1" applyFill="1" applyBorder="1" applyAlignment="1">
      <alignment horizontal="center" vertical="center" wrapText="1"/>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24" fillId="14" borderId="16" xfId="0" applyFont="1" applyFill="1" applyBorder="1" applyAlignment="1">
      <alignment horizontal="center" vertical="center" wrapText="1"/>
    </xf>
    <xf numFmtId="0" fontId="24" fillId="15" borderId="16" xfId="0" applyFont="1" applyFill="1" applyBorder="1" applyAlignment="1">
      <alignment horizontal="center" vertical="center" wrapText="1"/>
    </xf>
    <xf numFmtId="49" fontId="48" fillId="16" borderId="50" xfId="0" applyNumberFormat="1" applyFont="1" applyFill="1" applyBorder="1" applyAlignment="1">
      <alignment horizontal="center" vertical="center" wrapText="1"/>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22" fillId="16" borderId="35" xfId="0" applyFont="1" applyFill="1" applyBorder="1" applyAlignment="1">
      <alignment horizontal="center" vertical="center" wrapText="1"/>
    </xf>
    <xf numFmtId="0" fontId="6" fillId="0" borderId="36"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47" fillId="0" borderId="25" xfId="0" applyFont="1" applyBorder="1" applyAlignment="1">
      <alignment horizontal="center" vertical="center" wrapText="1"/>
    </xf>
    <xf numFmtId="0" fontId="6" fillId="0" borderId="49" xfId="0" applyFont="1" applyBorder="1" applyAlignment="1">
      <alignment horizontal="center" vertical="center"/>
    </xf>
    <xf numFmtId="0" fontId="0" fillId="0" borderId="0" xfId="0" applyAlignment="1">
      <alignment horizontal="center" vertical="center"/>
    </xf>
    <xf numFmtId="0" fontId="6" fillId="0" borderId="34" xfId="0" applyFont="1" applyBorder="1" applyAlignment="1">
      <alignment horizontal="center" vertical="center"/>
    </xf>
    <xf numFmtId="0" fontId="17" fillId="10" borderId="35" xfId="0" applyFont="1" applyFill="1" applyBorder="1" applyAlignment="1">
      <alignment horizontal="center" vertical="center" wrapText="1"/>
    </xf>
    <xf numFmtId="0" fontId="17" fillId="12" borderId="35" xfId="0" applyFont="1" applyFill="1" applyBorder="1" applyAlignment="1">
      <alignment horizontal="center" vertical="center" wrapText="1"/>
    </xf>
    <xf numFmtId="1" fontId="19" fillId="13" borderId="46" xfId="0" applyNumberFormat="1" applyFont="1" applyFill="1" applyBorder="1" applyAlignment="1">
      <alignment horizontal="center" vertical="center" wrapText="1"/>
    </xf>
    <xf numFmtId="1" fontId="19" fillId="13" borderId="70" xfId="0" applyNumberFormat="1" applyFont="1" applyFill="1" applyBorder="1" applyAlignment="1">
      <alignment horizontal="center" vertical="center" wrapText="1"/>
    </xf>
    <xf numFmtId="1" fontId="19" fillId="13" borderId="41" xfId="0" applyNumberFormat="1" applyFont="1" applyFill="1" applyBorder="1" applyAlignment="1">
      <alignment horizontal="center" vertical="center" wrapText="1"/>
    </xf>
    <xf numFmtId="0" fontId="46" fillId="0" borderId="46" xfId="0" applyFont="1" applyBorder="1" applyAlignment="1">
      <alignment horizontal="center" vertical="center" wrapText="1"/>
    </xf>
    <xf numFmtId="0" fontId="46" fillId="0" borderId="41" xfId="0" applyFont="1" applyBorder="1" applyAlignment="1">
      <alignment horizontal="center" vertical="center" wrapText="1"/>
    </xf>
    <xf numFmtId="0" fontId="25" fillId="0" borderId="46" xfId="0" applyFont="1" applyFill="1" applyBorder="1" applyAlignment="1">
      <alignment horizontal="center" vertical="center" wrapText="1"/>
    </xf>
    <xf numFmtId="0" fontId="25" fillId="0" borderId="41" xfId="0" applyFont="1" applyFill="1" applyBorder="1" applyAlignment="1">
      <alignment horizontal="center" vertical="center" wrapText="1"/>
    </xf>
    <xf numFmtId="0" fontId="57" fillId="0" borderId="0" xfId="0" applyFont="1" applyAlignment="1">
      <alignment horizontal="center" vertical="center"/>
    </xf>
    <xf numFmtId="0" fontId="62" fillId="0" borderId="0" xfId="0" applyFont="1" applyAlignment="1">
      <alignment horizontal="center" vertical="center"/>
    </xf>
    <xf numFmtId="0" fontId="72" fillId="13" borderId="80" xfId="0" applyFont="1" applyFill="1" applyBorder="1" applyAlignment="1">
      <alignment horizontal="left" vertical="center" wrapText="1"/>
    </xf>
    <xf numFmtId="0" fontId="8" fillId="13" borderId="46" xfId="0" applyFont="1" applyFill="1" applyBorder="1" applyAlignment="1">
      <alignment horizontal="center" vertical="center" wrapText="1" readingOrder="1"/>
    </xf>
    <xf numFmtId="0" fontId="6" fillId="0" borderId="41" xfId="0" applyFont="1" applyBorder="1"/>
    <xf numFmtId="0" fontId="6" fillId="0" borderId="77" xfId="0" applyFont="1" applyBorder="1"/>
    <xf numFmtId="0" fontId="10" fillId="13" borderId="16" xfId="0" applyFont="1" applyFill="1" applyBorder="1" applyAlignment="1">
      <alignment horizontal="center" vertical="center" wrapText="1" readingOrder="1"/>
    </xf>
    <xf numFmtId="0" fontId="8" fillId="13" borderId="16" xfId="0" applyFont="1" applyFill="1" applyBorder="1" applyAlignment="1">
      <alignment horizontal="center" vertical="center" wrapText="1" readingOrder="1"/>
    </xf>
    <xf numFmtId="0" fontId="6" fillId="0" borderId="66" xfId="0" applyFont="1" applyBorder="1"/>
    <xf numFmtId="0" fontId="8" fillId="13" borderId="69" xfId="0" applyFont="1" applyFill="1" applyBorder="1" applyAlignment="1">
      <alignment horizontal="center" vertical="center" wrapText="1" readingOrder="1"/>
    </xf>
    <xf numFmtId="0" fontId="6" fillId="0" borderId="72" xfId="0" applyFont="1" applyBorder="1"/>
    <xf numFmtId="0" fontId="6" fillId="0" borderId="74" xfId="0" applyFont="1" applyBorder="1"/>
    <xf numFmtId="0" fontId="8" fillId="13" borderId="70" xfId="0" applyFont="1" applyFill="1" applyBorder="1" applyAlignment="1">
      <alignment horizontal="center" vertical="center" wrapText="1" readingOrder="1"/>
    </xf>
    <xf numFmtId="0" fontId="6" fillId="0" borderId="42" xfId="0" applyFont="1" applyBorder="1"/>
    <xf numFmtId="0" fontId="8" fillId="13" borderId="75" xfId="0" applyFont="1" applyFill="1" applyBorder="1" applyAlignment="1">
      <alignment horizontal="center" vertical="center" wrapText="1" readingOrder="1"/>
    </xf>
    <xf numFmtId="0" fontId="6" fillId="0" borderId="76" xfId="0" applyFont="1" applyBorder="1"/>
  </cellXfs>
  <cellStyles count="3">
    <cellStyle name="Hipervínculo" xfId="1" builtinId="8"/>
    <cellStyle name="Normal" xfId="0" builtinId="0"/>
    <cellStyle name="Porcentaje" xfId="2" builtinId="5"/>
  </cellStyles>
  <dxfs count="758">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FF66"/>
          <bgColor rgb="FFFFFF66"/>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FF66"/>
          <bgColor rgb="FFFFFF66"/>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
    <tableStyle name="Tabla Impacto-style" pivot="0" count="3">
      <tableStyleElement type="headerRow" dxfId="757"/>
      <tableStyleElement type="firstRowStripe" dxfId="756"/>
      <tableStyleElement type="secondRowStripe" dxfId="75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sz="1800" b="1" i="0">
                <a:solidFill>
                  <a:srgbClr val="333333"/>
                </a:solidFill>
                <a:latin typeface="Calibri"/>
              </a:defRPr>
            </a:pPr>
            <a:r>
              <a:rPr lang="es-CO" sz="1800" b="1" i="0">
                <a:solidFill>
                  <a:srgbClr val="333333"/>
                </a:solidFill>
                <a:latin typeface="Calibri"/>
              </a:rPr>
              <a:t>Cantidad de Riesgos por Proceso</a:t>
            </a:r>
          </a:p>
        </c:rich>
      </c:tx>
      <c:layout/>
      <c:overlay val="0"/>
    </c:title>
    <c:autoTitleDeleted val="0"/>
    <c:plotArea>
      <c:layout/>
      <c:barChart>
        <c:barDir val="bar"/>
        <c:grouping val="clustered"/>
        <c:varyColors val="1"/>
        <c:ser>
          <c:idx val="0"/>
          <c:order val="0"/>
          <c:spPr>
            <a:solidFill>
              <a:srgbClr val="33CCCC"/>
            </a:solidFill>
            <a:ln cmpd="sng">
              <a:solidFill>
                <a:srgbClr val="000000"/>
              </a:solidFill>
            </a:ln>
          </c:spPr>
          <c:invertIfNegative val="1"/>
          <c:dLbls>
            <c:spPr>
              <a:noFill/>
              <a:ln>
                <a:noFill/>
              </a:ln>
              <a:effectLst/>
            </c:spPr>
            <c:txPr>
              <a:bodyPr/>
              <a:lstStyle/>
              <a:p>
                <a:pPr lvl="0">
                  <a:defRPr b="1" i="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Portada!$A$10:$A$23</c:f>
              <c:strCache>
                <c:ptCount val="14"/>
                <c:pt idx="0">
                  <c:v>Dirección y Planeación</c:v>
                </c:pt>
                <c:pt idx="1">
                  <c:v>Divulgación y Comunicación</c:v>
                </c:pt>
                <c:pt idx="2">
                  <c:v>Atención al Ciudadano</c:v>
                </c:pt>
                <c:pt idx="3">
                  <c:v>Investigación y Desarrollo Pedagógico</c:v>
                </c:pt>
                <c:pt idx="4">
                  <c:v>Gestión Documental</c:v>
                </c:pt>
                <c:pt idx="5">
                  <c:v>Gestión de Talento Humano</c:v>
                </c:pt>
                <c:pt idx="6">
                  <c:v>Gestión de Recursos Físicos y Ambiental</c:v>
                </c:pt>
                <c:pt idx="7">
                  <c:v>Gestión Financiera</c:v>
                </c:pt>
                <c:pt idx="8">
                  <c:v>Control Interno Disciplinario</c:v>
                </c:pt>
                <c:pt idx="9">
                  <c:v>Gestión Contractual</c:v>
                </c:pt>
                <c:pt idx="10">
                  <c:v>Gestión Jurídica</c:v>
                </c:pt>
                <c:pt idx="11">
                  <c:v>Gestión Tecnológica</c:v>
                </c:pt>
                <c:pt idx="12">
                  <c:v>Mejoramiento Integral y Continuo</c:v>
                </c:pt>
                <c:pt idx="13">
                  <c:v>Evaluación y Control</c:v>
                </c:pt>
              </c:strCache>
            </c:strRef>
          </c:cat>
          <c:val>
            <c:numRef>
              <c:f>Portada!$N$10:$N$23</c:f>
              <c:numCache>
                <c:formatCode>General</c:formatCode>
                <c:ptCount val="14"/>
                <c:pt idx="0">
                  <c:v>2</c:v>
                </c:pt>
                <c:pt idx="1">
                  <c:v>3</c:v>
                </c:pt>
                <c:pt idx="2">
                  <c:v>2</c:v>
                </c:pt>
                <c:pt idx="3">
                  <c:v>4</c:v>
                </c:pt>
                <c:pt idx="4">
                  <c:v>2</c:v>
                </c:pt>
                <c:pt idx="5">
                  <c:v>1</c:v>
                </c:pt>
                <c:pt idx="6">
                  <c:v>2</c:v>
                </c:pt>
                <c:pt idx="7">
                  <c:v>3</c:v>
                </c:pt>
                <c:pt idx="8">
                  <c:v>1</c:v>
                </c:pt>
                <c:pt idx="9">
                  <c:v>7</c:v>
                </c:pt>
                <c:pt idx="10">
                  <c:v>2</c:v>
                </c:pt>
                <c:pt idx="11">
                  <c:v>3</c:v>
                </c:pt>
                <c:pt idx="12">
                  <c:v>1</c:v>
                </c:pt>
                <c:pt idx="13">
                  <c:v>2</c:v>
                </c:pt>
              </c:numCache>
            </c:numRef>
          </c:val>
          <c:extLst xmlns:c16r2="http://schemas.microsoft.com/office/drawing/2015/06/chart">
            <c:ext xmlns:c16="http://schemas.microsoft.com/office/drawing/2014/chart" uri="{C3380CC4-5D6E-409C-BE32-E72D297353CC}">
              <c16:uniqueId val="{00000000-456B-4599-96A7-58F5C0A5260E}"/>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79915256"/>
        <c:axId val="100754520"/>
      </c:barChart>
      <c:catAx>
        <c:axId val="179915256"/>
        <c:scaling>
          <c:orientation val="maxMin"/>
        </c:scaling>
        <c:delete val="0"/>
        <c:axPos val="l"/>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b="0" i="0">
                <a:solidFill>
                  <a:srgbClr val="000000"/>
                </a:solidFill>
                <a:latin typeface="Calibri"/>
              </a:defRPr>
            </a:pPr>
            <a:endParaRPr lang="es-CO"/>
          </a:p>
        </c:txPr>
        <c:crossAx val="100754520"/>
        <c:crosses val="autoZero"/>
        <c:auto val="1"/>
        <c:lblAlgn val="ctr"/>
        <c:lblOffset val="100"/>
        <c:noMultiLvlLbl val="1"/>
      </c:catAx>
      <c:valAx>
        <c:axId val="100754520"/>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spPr>
          <a:ln/>
        </c:spPr>
        <c:txPr>
          <a:bodyPr/>
          <a:lstStyle/>
          <a:p>
            <a:pPr lvl="0">
              <a:defRPr b="0" i="0">
                <a:solidFill>
                  <a:srgbClr val="000000"/>
                </a:solidFill>
                <a:latin typeface="Calibri"/>
              </a:defRPr>
            </a:pPr>
            <a:endParaRPr lang="es-CO"/>
          </a:p>
        </c:txPr>
        <c:crossAx val="179915256"/>
        <c:crosses val="max"/>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CO"/>
              <a:t>Proporción por Tipo de Riesgos</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O"/>
        </a:p>
      </c:txPr>
    </c:title>
    <c:autoTitleDeleted val="0"/>
    <c:plotArea>
      <c:layout/>
      <c:barChart>
        <c:barDir val="bar"/>
        <c:grouping val="clustered"/>
        <c:varyColors val="1"/>
        <c:ser>
          <c:idx val="0"/>
          <c:order val="0"/>
          <c:invertIfNegative val="1"/>
          <c:dPt>
            <c:idx val="0"/>
            <c:invertIfNegative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1-0383-425D-BCFC-21C6FA32809F}"/>
              </c:ext>
            </c:extLst>
          </c:dPt>
          <c:dPt>
            <c:idx val="1"/>
            <c:invertIfNegative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3-08C8-4AB0-B968-108DD85BAECB}"/>
              </c:ext>
            </c:extLst>
          </c:dPt>
          <c:dPt>
            <c:idx val="2"/>
            <c:invertIfNegative val="1"/>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5-08C8-4AB0-B968-108DD85BAECB}"/>
              </c:ext>
            </c:extLst>
          </c:dPt>
          <c:dPt>
            <c:idx val="3"/>
            <c:invertIfNegative val="1"/>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7-08C8-4AB0-B968-108DD85BAECB}"/>
              </c:ext>
            </c:extLst>
          </c:dPt>
          <c:dPt>
            <c:idx val="4"/>
            <c:invertIfNegative val="1"/>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9-08C8-4AB0-B968-108DD85BAECB}"/>
              </c:ext>
            </c:extLst>
          </c:dPt>
          <c:dPt>
            <c:idx val="5"/>
            <c:invertIfNegative val="1"/>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B-08C8-4AB0-B968-108DD85BAECB}"/>
              </c:ext>
            </c:extLst>
          </c:dPt>
          <c:dPt>
            <c:idx val="6"/>
            <c:invertIfNegative val="1"/>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D-08C8-4AB0-B968-108DD85BAECB}"/>
              </c:ext>
            </c:extLst>
          </c:dPt>
          <c:dPt>
            <c:idx val="7"/>
            <c:invertIfNegative val="1"/>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F-08C8-4AB0-B968-108DD85BAECB}"/>
              </c:ext>
            </c:extLst>
          </c:dPt>
          <c:dPt>
            <c:idx val="8"/>
            <c:invertIfNegative val="1"/>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11-08C8-4AB0-B968-108DD85BAECB}"/>
              </c:ext>
            </c:extLst>
          </c:dPt>
          <c:dPt>
            <c:idx val="9"/>
            <c:invertIfNegative val="1"/>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13-08C8-4AB0-B968-108DD85BAECB}"/>
              </c:ext>
            </c:extLst>
          </c:dPt>
          <c:dPt>
            <c:idx val="10"/>
            <c:invertIfNegative val="1"/>
            <c:bubble3D val="0"/>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15-08C8-4AB0-B968-108DD85BAECB}"/>
              </c:ext>
            </c:extLst>
          </c:dPt>
          <c:dPt>
            <c:idx val="11"/>
            <c:invertIfNegative val="1"/>
            <c:bubble3D val="0"/>
            <c:spPr>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17-08C8-4AB0-B968-108DD85BAEC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Portada!$B$9:$M$9</c:f>
              <c:strCache>
                <c:ptCount val="12"/>
                <c:pt idx="0">
                  <c:v>Estratégico</c:v>
                </c:pt>
                <c:pt idx="1">
                  <c:v>De imagen</c:v>
                </c:pt>
                <c:pt idx="2">
                  <c:v>Operativos</c:v>
                </c:pt>
                <c:pt idx="3">
                  <c:v>Calidad</c:v>
                </c:pt>
                <c:pt idx="4">
                  <c:v>Contractuales</c:v>
                </c:pt>
                <c:pt idx="5">
                  <c:v>Financieros</c:v>
                </c:pt>
                <c:pt idx="6">
                  <c:v>De cumplimiento y conformidad</c:v>
                </c:pt>
                <c:pt idx="7">
                  <c:v>Tecnológicos y  seguridad digital</c:v>
                </c:pt>
                <c:pt idx="8">
                  <c:v>De recurso humano</c:v>
                </c:pt>
                <c:pt idx="9">
                  <c:v>Corrupción</c:v>
                </c:pt>
                <c:pt idx="10">
                  <c:v>Cumplimiento</c:v>
                </c:pt>
                <c:pt idx="11">
                  <c:v>Fraude</c:v>
                </c:pt>
              </c:strCache>
            </c:strRef>
          </c:cat>
          <c:val>
            <c:numRef>
              <c:f>Portada!$B$24:$M$24</c:f>
              <c:numCache>
                <c:formatCode>General</c:formatCode>
                <c:ptCount val="12"/>
                <c:pt idx="0">
                  <c:v>9</c:v>
                </c:pt>
                <c:pt idx="1">
                  <c:v>2</c:v>
                </c:pt>
                <c:pt idx="2">
                  <c:v>3</c:v>
                </c:pt>
                <c:pt idx="3">
                  <c:v>1</c:v>
                </c:pt>
                <c:pt idx="4">
                  <c:v>2</c:v>
                </c:pt>
                <c:pt idx="5">
                  <c:v>2</c:v>
                </c:pt>
                <c:pt idx="6">
                  <c:v>1</c:v>
                </c:pt>
                <c:pt idx="7">
                  <c:v>3</c:v>
                </c:pt>
                <c:pt idx="8">
                  <c:v>0</c:v>
                </c:pt>
                <c:pt idx="9">
                  <c:v>11</c:v>
                </c:pt>
                <c:pt idx="10">
                  <c:v>0</c:v>
                </c:pt>
                <c:pt idx="11">
                  <c:v>1</c:v>
                </c:pt>
              </c:numCache>
            </c:numRef>
          </c:val>
          <c:extLst xmlns:c16r2="http://schemas.microsoft.com/office/drawing/2015/06/chart">
            <c:ext xmlns:c16="http://schemas.microsoft.com/office/drawing/2014/chart" uri="{C3380CC4-5D6E-409C-BE32-E72D297353CC}">
              <c16:uniqueId val="{00000002-0383-425D-BCFC-21C6FA32809F}"/>
            </c:ext>
          </c:extLst>
        </c:ser>
        <c:dLbls>
          <c:showLegendKey val="0"/>
          <c:showVal val="0"/>
          <c:showCatName val="0"/>
          <c:showSerName val="0"/>
          <c:showPercent val="0"/>
          <c:showBubbleSize val="0"/>
        </c:dLbls>
        <c:gapWidth val="100"/>
        <c:axId val="100692064"/>
        <c:axId val="181957384"/>
      </c:barChart>
      <c:catAx>
        <c:axId val="100692064"/>
        <c:scaling>
          <c:orientation val="maxMin"/>
        </c:scaling>
        <c:delete val="0"/>
        <c:axPos val="l"/>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rich>
          </c:tx>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181957384"/>
        <c:crosses val="autoZero"/>
        <c:auto val="1"/>
        <c:lblAlgn val="ctr"/>
        <c:lblOffset val="100"/>
        <c:noMultiLvlLbl val="1"/>
      </c:catAx>
      <c:valAx>
        <c:axId val="181957384"/>
        <c:scaling>
          <c:orientation val="minMax"/>
        </c:scaling>
        <c:delete val="0"/>
        <c:axPos val="b"/>
        <c:majorGridlines>
          <c:spPr>
            <a:ln w="9525" cap="flat" cmpd="sng" algn="ctr">
              <a:solidFill>
                <a:schemeClr val="tx2">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rich>
          </c:tx>
          <c:layout/>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100692064"/>
        <c:crosses val="max"/>
        <c:crossBetween val="between"/>
      </c:valAx>
      <c:spPr>
        <a:noFill/>
        <a:ln>
          <a:noFill/>
        </a:ln>
        <a:effectLst/>
      </c:spPr>
    </c:plotArea>
    <c:plotVisOnly val="1"/>
    <c:dispBlanksAs val="zero"/>
    <c:showDLblsOverMax val="1"/>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209550</xdr:colOff>
      <xdr:row>25</xdr:row>
      <xdr:rowOff>0</xdr:rowOff>
    </xdr:from>
    <xdr:ext cx="8220075" cy="5505450"/>
    <xdr:graphicFrame macro="">
      <xdr:nvGraphicFramePr>
        <xdr:cNvPr id="1131855873" name="Chart 1" descr="Chart 0">
          <a:extLst>
            <a:ext uri="{FF2B5EF4-FFF2-40B4-BE49-F238E27FC236}">
              <a16:creationId xmlns:a16="http://schemas.microsoft.com/office/drawing/2014/main" xmlns="" id="{00000000-0008-0000-0000-000001C076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447675</xdr:colOff>
      <xdr:row>24</xdr:row>
      <xdr:rowOff>152400</xdr:rowOff>
    </xdr:from>
    <xdr:ext cx="10887075" cy="4838700"/>
    <xdr:graphicFrame macro="">
      <xdr:nvGraphicFramePr>
        <xdr:cNvPr id="380165509" name="Chart 2" descr="Chart 1">
          <a:extLst>
            <a:ext uri="{FF2B5EF4-FFF2-40B4-BE49-F238E27FC236}">
              <a16:creationId xmlns:a16="http://schemas.microsoft.com/office/drawing/2014/main" xmlns="" id="{00000000-0008-0000-0000-000085DDA81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2</xdr:col>
      <xdr:colOff>209550</xdr:colOff>
      <xdr:row>1</xdr:row>
      <xdr:rowOff>123825</xdr:rowOff>
    </xdr:from>
    <xdr:ext cx="3419475" cy="904875"/>
    <xdr:sp macro="" textlink="">
      <xdr:nvSpPr>
        <xdr:cNvPr id="3" name="Shape 3">
          <a:extLst>
            <a:ext uri="{FF2B5EF4-FFF2-40B4-BE49-F238E27FC236}">
              <a16:creationId xmlns:a16="http://schemas.microsoft.com/office/drawing/2014/main" xmlns="" id="{00000000-0008-0000-0000-000003000000}"/>
            </a:ext>
          </a:extLst>
        </xdr:cNvPr>
        <xdr:cNvSpPr/>
      </xdr:nvSpPr>
      <xdr:spPr>
        <a:xfrm>
          <a:off x="3641025" y="3332325"/>
          <a:ext cx="3409950" cy="895350"/>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Clr>
              <a:srgbClr val="000000"/>
            </a:buClr>
            <a:buSzPts val="1800"/>
            <a:buFont typeface="Calibri"/>
            <a:buNone/>
          </a:pPr>
          <a:r>
            <a:rPr lang="en-US" sz="1800" b="1" i="0" u="none" strike="noStrike">
              <a:solidFill>
                <a:srgbClr val="000000"/>
              </a:solidFill>
              <a:latin typeface="Calibri"/>
              <a:ea typeface="Calibri"/>
              <a:cs typeface="Calibri"/>
              <a:sym typeface="Calibri"/>
            </a:rPr>
            <a:t>METODOLOGÍA ADMINISTRACIÓN DE RIESGOS</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152400</xdr:colOff>
      <xdr:row>0</xdr:row>
      <xdr:rowOff>66675</xdr:rowOff>
    </xdr:from>
    <xdr:ext cx="723900" cy="552450"/>
    <xdr:pic>
      <xdr:nvPicPr>
        <xdr:cNvPr id="2" name="image1.jpg">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152400</xdr:colOff>
      <xdr:row>0</xdr:row>
      <xdr:rowOff>66675</xdr:rowOff>
    </xdr:from>
    <xdr:ext cx="723900" cy="552450"/>
    <xdr:pic>
      <xdr:nvPicPr>
        <xdr:cNvPr id="2" name="image1.jpg">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polo\120_oap\IDEP2022\120_19_INFORMES\120_19_10%20Informes%20Seguimiento%20Gesti&#243;n\120_19_10_%201%20Mapa%20de%20Riesgo%20por%20Procesos%202022\SEGUIMIENTO\Seguimiento%20Mapa%20de%20Riegos%20IDEP%20I%20Cuatrimestre%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aura.rojas\Downloads\LA_F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laura.rojas\Downloads\MAPA%20DE%20RIESGOS%20IDEP%202022%20-%20FINAL%2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IDEP/Downloads/MAPA%20DE%20RIESGOS%20IDEP%2020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sers\ldrojas\Downloads\FT-MIC-03-07_Mapa%2520de%2520riesgos%2520institucional%25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Riesg Gestión"/>
      <sheetName val="Riesg Corrupc"/>
      <sheetName val="Tabla Impacto"/>
      <sheetName val="Tabla probabilidad"/>
      <sheetName val="Tabla Valoración controles"/>
      <sheetName val="Opciones Tratamiento"/>
      <sheetName val="Hoja1"/>
    </sheetNames>
    <sheetDataSet>
      <sheetData sheetId="0"/>
      <sheetData sheetId="1"/>
      <sheetData sheetId="2"/>
      <sheetData sheetId="3">
        <row r="152">
          <cell r="B152" t="str">
            <v>Criterios</v>
          </cell>
        </row>
        <row r="153">
          <cell r="B153" t="str">
            <v>Afectación Económica o presupuestal</v>
          </cell>
        </row>
        <row r="154">
          <cell r="B154" t="str">
            <v>Pérdida Reputacional</v>
          </cell>
          <cell r="F154" t="str">
            <v>❌</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Gestión"/>
      <sheetName val="Corrup "/>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Gestión"/>
      <sheetName val="Corrup "/>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rrup "/>
      <sheetName val="Gestión"/>
      <sheetName val="Seguridad Información"/>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152">
          <cell r="B152" t="e">
            <v>#NAME?</v>
          </cell>
        </row>
        <row r="153">
          <cell r="B153" t="e">
            <v>#NAME?</v>
          </cell>
        </row>
        <row r="154">
          <cell r="B154" t="e">
            <v>#NAME?</v>
          </cell>
          <cell r="F154" t="str">
            <v>❌</v>
          </cell>
        </row>
      </sheetData>
      <sheetData sheetId="6"/>
      <sheetData sheetId="7"/>
      <sheetData sheetId="8"/>
    </sheetDataSet>
  </externalBook>
</externalLink>
</file>

<file path=xl/tables/table1.xml><?xml version="1.0" encoding="utf-8"?>
<table xmlns="http://schemas.openxmlformats.org/spreadsheetml/2006/main" id="1" name="Table_1" displayName="Table_1" ref="B140:C150">
  <tableColumns count="2">
    <tableColumn id="1" name="Criterios"/>
    <tableColumn id="2" name="Subcriterios"/>
  </tableColumns>
  <tableStyleInfo name="Tabla Impacto-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ocs.google.com/spreadsheets/d/1uzdZQiXoqDD3pnB6DMchqA3JB9vIP7jq/edit" TargetMode="External"/><Relationship Id="rId1" Type="http://schemas.openxmlformats.org/officeDocument/2006/relationships/hyperlink" Target="https://docs.google.com/spreadsheets/d/1uzdZQiXoqDD3pnB6DMchqA3JB9vIP7jq/edi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8080"/>
  </sheetPr>
  <dimension ref="A1:Z1000"/>
  <sheetViews>
    <sheetView tabSelected="1" topLeftCell="A19" zoomScale="75" zoomScaleNormal="75" workbookViewId="0">
      <selection activeCell="A2" sqref="A2:N6"/>
    </sheetView>
  </sheetViews>
  <sheetFormatPr baseColWidth="10" defaultColWidth="14.42578125" defaultRowHeight="15" customHeight="1"/>
  <cols>
    <col min="1" max="1" width="59.140625" customWidth="1"/>
    <col min="2" max="2" width="20.42578125" customWidth="1"/>
    <col min="3" max="3" width="24" customWidth="1"/>
    <col min="4" max="4" width="26" customWidth="1"/>
    <col min="5" max="5" width="28.140625" customWidth="1"/>
    <col min="6" max="6" width="34.7109375" customWidth="1"/>
    <col min="7" max="7" width="23.85546875" customWidth="1"/>
    <col min="8" max="8" width="30" customWidth="1"/>
    <col min="9" max="9" width="31.28515625" customWidth="1"/>
    <col min="10" max="10" width="24.28515625" customWidth="1"/>
    <col min="11" max="13" width="22.140625" customWidth="1"/>
    <col min="14" max="14" width="18.7109375" customWidth="1"/>
    <col min="15" max="15" width="29.85546875" customWidth="1"/>
    <col min="16" max="16" width="22.28515625" customWidth="1"/>
    <col min="17" max="17" width="31.5703125" customWidth="1"/>
    <col min="18" max="24" width="10" customWidth="1"/>
  </cols>
  <sheetData>
    <row r="1" spans="1:26" ht="102.75" customHeight="1" thickBot="1">
      <c r="A1" s="444" t="s">
        <v>471</v>
      </c>
      <c r="B1" s="445"/>
      <c r="C1" s="445"/>
      <c r="D1" s="445"/>
      <c r="E1" s="445"/>
      <c r="F1" s="445"/>
      <c r="G1" s="445"/>
      <c r="H1" s="445"/>
      <c r="I1" s="445"/>
      <c r="J1" s="445"/>
      <c r="K1" s="445"/>
      <c r="L1" s="445"/>
      <c r="M1" s="445"/>
      <c r="N1" s="445"/>
      <c r="O1" s="445"/>
      <c r="P1" s="445"/>
      <c r="Q1" s="446"/>
      <c r="R1" s="1"/>
      <c r="S1" s="1"/>
      <c r="T1" s="1"/>
      <c r="U1" s="1"/>
      <c r="V1" s="1"/>
      <c r="W1" s="1"/>
      <c r="X1" s="1"/>
      <c r="Y1" s="1"/>
      <c r="Z1" s="1"/>
    </row>
    <row r="2" spans="1:26" ht="15" customHeight="1">
      <c r="A2" s="447"/>
      <c r="B2" s="448"/>
      <c r="C2" s="448"/>
      <c r="D2" s="448"/>
      <c r="E2" s="448"/>
      <c r="F2" s="448"/>
      <c r="G2" s="448"/>
      <c r="H2" s="448"/>
      <c r="I2" s="448"/>
      <c r="J2" s="448"/>
      <c r="K2" s="448"/>
      <c r="L2" s="448"/>
      <c r="M2" s="448"/>
      <c r="N2" s="449"/>
      <c r="O2" s="455" t="s">
        <v>0</v>
      </c>
      <c r="P2" s="456"/>
      <c r="Q2" s="458">
        <v>44926</v>
      </c>
      <c r="R2" s="1"/>
      <c r="S2" s="1"/>
      <c r="T2" s="1"/>
      <c r="U2" s="1"/>
      <c r="V2" s="1"/>
      <c r="W2" s="1"/>
      <c r="X2" s="1"/>
      <c r="Y2" s="1"/>
      <c r="Z2" s="1"/>
    </row>
    <row r="3" spans="1:26" ht="15.75" customHeight="1" thickBot="1">
      <c r="A3" s="450"/>
      <c r="B3" s="443"/>
      <c r="C3" s="443"/>
      <c r="D3" s="443"/>
      <c r="E3" s="443"/>
      <c r="F3" s="443"/>
      <c r="G3" s="443"/>
      <c r="H3" s="443"/>
      <c r="I3" s="443"/>
      <c r="J3" s="443"/>
      <c r="K3" s="443"/>
      <c r="L3" s="443"/>
      <c r="M3" s="443"/>
      <c r="N3" s="451"/>
      <c r="O3" s="452"/>
      <c r="P3" s="457"/>
      <c r="Q3" s="459"/>
      <c r="R3" s="1"/>
      <c r="S3" s="1"/>
      <c r="T3" s="1"/>
      <c r="U3" s="1"/>
      <c r="V3" s="1"/>
      <c r="W3" s="1"/>
      <c r="X3" s="1"/>
      <c r="Y3" s="1"/>
      <c r="Z3" s="1"/>
    </row>
    <row r="4" spans="1:26" ht="15" customHeight="1">
      <c r="A4" s="450"/>
      <c r="B4" s="443"/>
      <c r="C4" s="443"/>
      <c r="D4" s="443"/>
      <c r="E4" s="443"/>
      <c r="F4" s="443"/>
      <c r="G4" s="443"/>
      <c r="H4" s="443"/>
      <c r="I4" s="443"/>
      <c r="J4" s="443"/>
      <c r="K4" s="443"/>
      <c r="L4" s="443"/>
      <c r="M4" s="443"/>
      <c r="N4" s="451"/>
      <c r="O4" s="455" t="s">
        <v>1</v>
      </c>
      <c r="P4" s="456"/>
      <c r="Q4" s="458">
        <v>45046</v>
      </c>
      <c r="R4" s="1"/>
      <c r="S4" s="1"/>
      <c r="T4" s="1"/>
      <c r="U4" s="1"/>
      <c r="V4" s="1"/>
      <c r="W4" s="1"/>
      <c r="X4" s="1"/>
      <c r="Y4" s="1"/>
      <c r="Z4" s="1"/>
    </row>
    <row r="5" spans="1:26" ht="15.75" customHeight="1" thickBot="1">
      <c r="A5" s="450"/>
      <c r="B5" s="443"/>
      <c r="C5" s="443"/>
      <c r="D5" s="443"/>
      <c r="E5" s="443"/>
      <c r="F5" s="443"/>
      <c r="G5" s="443"/>
      <c r="H5" s="443"/>
      <c r="I5" s="443"/>
      <c r="J5" s="443"/>
      <c r="K5" s="443"/>
      <c r="L5" s="443"/>
      <c r="M5" s="443"/>
      <c r="N5" s="451"/>
      <c r="O5" s="452"/>
      <c r="P5" s="457"/>
      <c r="Q5" s="459"/>
      <c r="R5" s="1"/>
      <c r="S5" s="1"/>
      <c r="T5" s="1"/>
      <c r="U5" s="1"/>
      <c r="V5" s="1"/>
      <c r="W5" s="1"/>
      <c r="X5" s="1"/>
      <c r="Y5" s="1"/>
      <c r="Z5" s="1"/>
    </row>
    <row r="6" spans="1:26" ht="48" customHeight="1" thickBot="1">
      <c r="A6" s="452"/>
      <c r="B6" s="453"/>
      <c r="C6" s="453"/>
      <c r="D6" s="453"/>
      <c r="E6" s="453"/>
      <c r="F6" s="453"/>
      <c r="G6" s="453"/>
      <c r="H6" s="453"/>
      <c r="I6" s="453"/>
      <c r="J6" s="453"/>
      <c r="K6" s="453"/>
      <c r="L6" s="453"/>
      <c r="M6" s="453"/>
      <c r="N6" s="454"/>
      <c r="O6" s="460" t="s">
        <v>2</v>
      </c>
      <c r="P6" s="461"/>
      <c r="Q6" s="2">
        <v>44957</v>
      </c>
      <c r="R6" s="1"/>
      <c r="S6" s="1"/>
      <c r="T6" s="1"/>
      <c r="U6" s="1"/>
      <c r="V6" s="1"/>
      <c r="W6" s="1"/>
      <c r="X6" s="1"/>
      <c r="Y6" s="1"/>
      <c r="Z6" s="1"/>
    </row>
    <row r="7" spans="1:26" ht="15.75" customHeight="1" thickBot="1">
      <c r="A7" s="3"/>
      <c r="B7" s="3"/>
      <c r="C7" s="3"/>
      <c r="D7" s="3"/>
      <c r="E7" s="3"/>
      <c r="F7" s="3"/>
      <c r="G7" s="3"/>
      <c r="H7" s="3"/>
      <c r="I7" s="3"/>
      <c r="J7" s="3"/>
      <c r="K7" s="3"/>
      <c r="L7" s="3"/>
      <c r="M7" s="3"/>
      <c r="N7" s="3"/>
      <c r="O7" s="3"/>
      <c r="P7" s="3"/>
      <c r="Q7" s="3"/>
      <c r="R7" s="1"/>
      <c r="S7" s="1"/>
      <c r="T7" s="1"/>
      <c r="U7" s="1"/>
      <c r="V7" s="1"/>
      <c r="W7" s="1"/>
      <c r="X7" s="1"/>
      <c r="Y7" s="1"/>
      <c r="Z7" s="1"/>
    </row>
    <row r="8" spans="1:26" ht="18.75" customHeight="1" thickBot="1">
      <c r="A8" s="439" t="s">
        <v>3</v>
      </c>
      <c r="B8" s="440"/>
      <c r="C8" s="440"/>
      <c r="D8" s="440"/>
      <c r="E8" s="440"/>
      <c r="F8" s="440"/>
      <c r="G8" s="440"/>
      <c r="H8" s="440"/>
      <c r="I8" s="440"/>
      <c r="J8" s="440"/>
      <c r="K8" s="440"/>
      <c r="L8" s="440"/>
      <c r="M8" s="440"/>
      <c r="N8" s="441"/>
      <c r="O8" s="3"/>
      <c r="P8" s="3"/>
      <c r="Q8" s="3"/>
      <c r="R8" s="1"/>
      <c r="S8" s="1"/>
      <c r="T8" s="1"/>
      <c r="U8" s="1"/>
      <c r="V8" s="1"/>
      <c r="W8" s="1"/>
      <c r="X8" s="1"/>
      <c r="Y8" s="1"/>
      <c r="Z8" s="1"/>
    </row>
    <row r="9" spans="1:26" ht="60" customHeight="1">
      <c r="A9" s="429" t="s">
        <v>4</v>
      </c>
      <c r="B9" s="429" t="s">
        <v>5</v>
      </c>
      <c r="C9" s="429" t="s">
        <v>6</v>
      </c>
      <c r="D9" s="429" t="s">
        <v>7</v>
      </c>
      <c r="E9" s="429" t="s">
        <v>8</v>
      </c>
      <c r="F9" s="429" t="s">
        <v>9</v>
      </c>
      <c r="G9" s="429" t="s">
        <v>10</v>
      </c>
      <c r="H9" s="430" t="s">
        <v>11</v>
      </c>
      <c r="I9" s="430" t="s">
        <v>12</v>
      </c>
      <c r="J9" s="429" t="s">
        <v>13</v>
      </c>
      <c r="K9" s="429" t="s">
        <v>14</v>
      </c>
      <c r="L9" s="429" t="s">
        <v>15</v>
      </c>
      <c r="M9" s="429" t="s">
        <v>16</v>
      </c>
      <c r="N9" s="429" t="s">
        <v>17</v>
      </c>
      <c r="O9" s="3"/>
      <c r="P9" s="244"/>
      <c r="Q9" s="245"/>
      <c r="R9" s="1"/>
      <c r="S9" s="1"/>
      <c r="T9" s="1"/>
      <c r="U9" s="1"/>
      <c r="V9" s="1"/>
      <c r="W9" s="1"/>
      <c r="X9" s="1"/>
      <c r="Y9" s="1"/>
      <c r="Z9" s="1"/>
    </row>
    <row r="10" spans="1:26">
      <c r="A10" s="4" t="s">
        <v>18</v>
      </c>
      <c r="B10" s="5">
        <v>2</v>
      </c>
      <c r="C10" s="5"/>
      <c r="D10" s="5"/>
      <c r="E10" s="5"/>
      <c r="F10" s="5"/>
      <c r="G10" s="5"/>
      <c r="H10" s="5"/>
      <c r="I10" s="5"/>
      <c r="J10" s="5"/>
      <c r="K10" s="5">
        <v>0</v>
      </c>
      <c r="L10" s="5"/>
      <c r="M10" s="5"/>
      <c r="N10" s="6">
        <f t="shared" ref="N10:N23" si="0">SUM(B10:M10)</f>
        <v>2</v>
      </c>
      <c r="O10" s="3"/>
      <c r="P10" s="246"/>
      <c r="Q10" s="247"/>
      <c r="R10" s="1"/>
      <c r="S10" s="242"/>
      <c r="T10" s="1"/>
      <c r="U10" s="1"/>
      <c r="V10" s="1"/>
      <c r="W10" s="1"/>
      <c r="X10" s="1"/>
      <c r="Y10" s="1"/>
      <c r="Z10" s="1"/>
    </row>
    <row r="11" spans="1:26">
      <c r="A11" s="4" t="s">
        <v>19</v>
      </c>
      <c r="B11" s="7"/>
      <c r="C11" s="7">
        <v>2</v>
      </c>
      <c r="D11" s="7"/>
      <c r="E11" s="7"/>
      <c r="F11" s="7"/>
      <c r="G11" s="7"/>
      <c r="H11" s="7"/>
      <c r="I11" s="7"/>
      <c r="J11" s="5"/>
      <c r="K11" s="7">
        <v>1</v>
      </c>
      <c r="L11" s="7"/>
      <c r="M11" s="7"/>
      <c r="N11" s="6">
        <f t="shared" si="0"/>
        <v>3</v>
      </c>
      <c r="O11" s="3"/>
      <c r="P11" s="246"/>
      <c r="Q11" s="247"/>
      <c r="R11" s="1"/>
      <c r="S11" s="242"/>
      <c r="T11" s="1"/>
      <c r="U11" s="1"/>
      <c r="V11" s="1"/>
      <c r="W11" s="1"/>
      <c r="X11" s="1"/>
      <c r="Y11" s="1"/>
      <c r="Z11" s="1"/>
    </row>
    <row r="12" spans="1:26">
      <c r="A12" s="4" t="s">
        <v>20</v>
      </c>
      <c r="B12" s="5">
        <v>1</v>
      </c>
      <c r="C12" s="5"/>
      <c r="D12" s="5"/>
      <c r="E12" s="5"/>
      <c r="F12" s="5"/>
      <c r="G12" s="5"/>
      <c r="H12" s="5"/>
      <c r="I12" s="5"/>
      <c r="J12" s="5"/>
      <c r="K12" s="5">
        <v>1</v>
      </c>
      <c r="L12" s="5"/>
      <c r="M12" s="5"/>
      <c r="N12" s="6">
        <f t="shared" si="0"/>
        <v>2</v>
      </c>
      <c r="O12" s="3"/>
      <c r="P12" s="246"/>
      <c r="Q12" s="247"/>
      <c r="R12" s="1"/>
      <c r="S12" s="242"/>
      <c r="T12" s="1"/>
      <c r="U12" s="1"/>
      <c r="V12" s="1"/>
      <c r="W12" s="1"/>
      <c r="X12" s="1"/>
      <c r="Y12" s="1"/>
      <c r="Z12" s="1"/>
    </row>
    <row r="13" spans="1:26">
      <c r="A13" s="8" t="s">
        <v>21</v>
      </c>
      <c r="B13" s="9">
        <v>2</v>
      </c>
      <c r="C13" s="10"/>
      <c r="D13" s="10"/>
      <c r="E13" s="10"/>
      <c r="F13" s="10"/>
      <c r="G13" s="10"/>
      <c r="H13" s="10"/>
      <c r="I13" s="10"/>
      <c r="J13" s="10"/>
      <c r="K13" s="10">
        <v>1</v>
      </c>
      <c r="L13" s="10"/>
      <c r="M13" s="10">
        <v>1</v>
      </c>
      <c r="N13" s="11">
        <f t="shared" si="0"/>
        <v>4</v>
      </c>
      <c r="O13" s="3"/>
      <c r="P13" s="248"/>
      <c r="Q13" s="249"/>
      <c r="R13" s="1"/>
      <c r="S13" s="242"/>
      <c r="T13" s="1"/>
      <c r="U13" s="1"/>
      <c r="V13" s="1"/>
      <c r="W13" s="1"/>
      <c r="X13" s="1"/>
      <c r="Y13" s="1"/>
      <c r="Z13" s="1"/>
    </row>
    <row r="14" spans="1:26">
      <c r="A14" s="12" t="s">
        <v>22</v>
      </c>
      <c r="B14" s="13"/>
      <c r="C14" s="14"/>
      <c r="D14" s="14">
        <v>1</v>
      </c>
      <c r="E14" s="14"/>
      <c r="F14" s="14"/>
      <c r="G14" s="14"/>
      <c r="H14" s="14"/>
      <c r="I14" s="14"/>
      <c r="J14" s="14"/>
      <c r="K14" s="14">
        <v>1</v>
      </c>
      <c r="L14" s="14"/>
      <c r="M14" s="14"/>
      <c r="N14" s="15">
        <f t="shared" si="0"/>
        <v>2</v>
      </c>
      <c r="O14" s="3"/>
      <c r="P14" s="250"/>
      <c r="Q14" s="251"/>
      <c r="R14" s="1"/>
      <c r="S14" s="242"/>
      <c r="T14" s="1"/>
      <c r="U14" s="1"/>
      <c r="V14" s="1"/>
      <c r="W14" s="1"/>
      <c r="X14" s="1"/>
      <c r="Y14" s="1"/>
      <c r="Z14" s="1"/>
    </row>
    <row r="15" spans="1:26">
      <c r="A15" s="12" t="s">
        <v>23</v>
      </c>
      <c r="B15" s="13">
        <v>1</v>
      </c>
      <c r="C15" s="14"/>
      <c r="D15" s="14"/>
      <c r="E15" s="14"/>
      <c r="F15" s="14"/>
      <c r="G15" s="14"/>
      <c r="H15" s="14"/>
      <c r="I15" s="14"/>
      <c r="J15" s="14"/>
      <c r="K15" s="14">
        <v>0</v>
      </c>
      <c r="L15" s="14"/>
      <c r="M15" s="14"/>
      <c r="N15" s="15">
        <f t="shared" si="0"/>
        <v>1</v>
      </c>
      <c r="O15" s="3"/>
      <c r="P15" s="250"/>
      <c r="Q15" s="251"/>
      <c r="R15" s="1"/>
      <c r="S15" s="242"/>
      <c r="T15" s="1"/>
      <c r="U15" s="1"/>
      <c r="V15" s="1"/>
      <c r="W15" s="1"/>
      <c r="X15" s="1"/>
      <c r="Y15" s="1"/>
      <c r="Z15" s="1"/>
    </row>
    <row r="16" spans="1:26">
      <c r="A16" s="12" t="s">
        <v>24</v>
      </c>
      <c r="B16" s="13"/>
      <c r="C16" s="14"/>
      <c r="D16" s="14">
        <v>2</v>
      </c>
      <c r="E16" s="14"/>
      <c r="F16" s="14"/>
      <c r="G16" s="14"/>
      <c r="H16" s="14"/>
      <c r="I16" s="14"/>
      <c r="J16" s="14"/>
      <c r="K16" s="14">
        <v>0</v>
      </c>
      <c r="L16" s="14"/>
      <c r="M16" s="14"/>
      <c r="N16" s="15">
        <f t="shared" si="0"/>
        <v>2</v>
      </c>
      <c r="O16" s="3"/>
      <c r="P16" s="250"/>
      <c r="Q16" s="251"/>
      <c r="R16" s="1"/>
      <c r="S16" s="242"/>
      <c r="T16" s="1"/>
      <c r="U16" s="1"/>
      <c r="V16" s="1"/>
      <c r="W16" s="1"/>
      <c r="X16" s="1"/>
      <c r="Y16" s="1"/>
      <c r="Z16" s="1"/>
    </row>
    <row r="17" spans="1:26">
      <c r="A17" s="12" t="s">
        <v>25</v>
      </c>
      <c r="B17" s="13"/>
      <c r="C17" s="14"/>
      <c r="D17" s="14"/>
      <c r="E17" s="14"/>
      <c r="F17" s="14"/>
      <c r="G17" s="14">
        <v>2</v>
      </c>
      <c r="H17" s="14"/>
      <c r="I17" s="14"/>
      <c r="J17" s="14"/>
      <c r="K17" s="14">
        <v>1</v>
      </c>
      <c r="L17" s="14"/>
      <c r="M17" s="14"/>
      <c r="N17" s="15">
        <f t="shared" si="0"/>
        <v>3</v>
      </c>
      <c r="O17" s="3"/>
      <c r="P17" s="250"/>
      <c r="Q17" s="251"/>
      <c r="R17" s="1"/>
      <c r="S17" s="242"/>
      <c r="T17" s="1"/>
      <c r="U17" s="1"/>
      <c r="V17" s="1"/>
      <c r="W17" s="1"/>
      <c r="X17" s="1"/>
      <c r="Y17" s="1"/>
      <c r="Z17" s="1"/>
    </row>
    <row r="18" spans="1:26" ht="15.75" customHeight="1">
      <c r="A18" s="12" t="s">
        <v>26</v>
      </c>
      <c r="B18" s="13"/>
      <c r="C18" s="14"/>
      <c r="D18" s="14"/>
      <c r="E18" s="14"/>
      <c r="F18" s="14"/>
      <c r="G18" s="14"/>
      <c r="H18" s="14"/>
      <c r="I18" s="14"/>
      <c r="J18" s="14"/>
      <c r="K18" s="14">
        <v>1</v>
      </c>
      <c r="L18" s="14"/>
      <c r="M18" s="14"/>
      <c r="N18" s="15">
        <f t="shared" si="0"/>
        <v>1</v>
      </c>
      <c r="O18" s="3"/>
      <c r="P18" s="250"/>
      <c r="Q18" s="251"/>
      <c r="R18" s="1"/>
      <c r="S18" s="242"/>
      <c r="T18" s="1"/>
      <c r="U18" s="1"/>
      <c r="V18" s="1"/>
      <c r="W18" s="1"/>
      <c r="X18" s="1"/>
      <c r="Y18" s="1"/>
      <c r="Z18" s="1"/>
    </row>
    <row r="19" spans="1:26">
      <c r="A19" s="12" t="s">
        <v>27</v>
      </c>
      <c r="B19" s="13">
        <v>2</v>
      </c>
      <c r="C19" s="14"/>
      <c r="D19" s="14"/>
      <c r="E19" s="14"/>
      <c r="F19" s="14">
        <v>2</v>
      </c>
      <c r="G19" s="14"/>
      <c r="H19" s="14"/>
      <c r="I19" s="14"/>
      <c r="J19" s="14"/>
      <c r="K19" s="14">
        <v>3</v>
      </c>
      <c r="L19" s="14"/>
      <c r="M19" s="14"/>
      <c r="N19" s="15">
        <f t="shared" si="0"/>
        <v>7</v>
      </c>
      <c r="O19" s="3"/>
      <c r="P19" s="250"/>
      <c r="Q19" s="251"/>
      <c r="R19" s="1"/>
      <c r="S19" s="242"/>
      <c r="T19" s="1"/>
      <c r="U19" s="1"/>
      <c r="V19" s="1"/>
      <c r="W19" s="1"/>
      <c r="X19" s="1"/>
      <c r="Y19" s="1"/>
      <c r="Z19" s="1"/>
    </row>
    <row r="20" spans="1:26">
      <c r="A20" s="12" t="s">
        <v>28</v>
      </c>
      <c r="B20" s="13">
        <v>1</v>
      </c>
      <c r="C20" s="14"/>
      <c r="D20" s="14"/>
      <c r="E20" s="14"/>
      <c r="F20" s="14"/>
      <c r="G20" s="14"/>
      <c r="H20" s="14"/>
      <c r="I20" s="14"/>
      <c r="J20" s="14"/>
      <c r="K20" s="14">
        <v>1</v>
      </c>
      <c r="L20" s="14"/>
      <c r="M20" s="14"/>
      <c r="N20" s="15">
        <f t="shared" si="0"/>
        <v>2</v>
      </c>
      <c r="O20" s="3"/>
      <c r="P20" s="250"/>
      <c r="Q20" s="251"/>
      <c r="R20" s="1"/>
      <c r="S20" s="242"/>
      <c r="T20" s="1"/>
      <c r="U20" s="1"/>
      <c r="V20" s="1"/>
      <c r="W20" s="1"/>
      <c r="X20" s="1"/>
      <c r="Y20" s="1"/>
      <c r="Z20" s="1"/>
    </row>
    <row r="21" spans="1:26" ht="15.75" customHeight="1">
      <c r="A21" s="12" t="s">
        <v>29</v>
      </c>
      <c r="B21" s="13"/>
      <c r="C21" s="14"/>
      <c r="D21" s="14"/>
      <c r="E21" s="14"/>
      <c r="F21" s="14"/>
      <c r="G21" s="14"/>
      <c r="H21" s="14"/>
      <c r="I21" s="14">
        <v>3</v>
      </c>
      <c r="J21" s="14"/>
      <c r="K21" s="14">
        <v>0</v>
      </c>
      <c r="L21" s="14"/>
      <c r="M21" s="14"/>
      <c r="N21" s="15">
        <f t="shared" si="0"/>
        <v>3</v>
      </c>
      <c r="O21" s="3"/>
      <c r="P21" s="250"/>
      <c r="Q21" s="251"/>
      <c r="R21" s="1"/>
      <c r="S21" s="242"/>
      <c r="T21" s="1"/>
      <c r="U21" s="1"/>
      <c r="V21" s="1"/>
      <c r="W21" s="1"/>
      <c r="X21" s="1"/>
      <c r="Y21" s="1"/>
      <c r="Z21" s="1"/>
    </row>
    <row r="22" spans="1:26" ht="15.75" customHeight="1">
      <c r="A22" s="16" t="s">
        <v>30</v>
      </c>
      <c r="B22" s="17"/>
      <c r="C22" s="18"/>
      <c r="D22" s="18"/>
      <c r="E22" s="18">
        <v>1</v>
      </c>
      <c r="F22" s="18"/>
      <c r="G22" s="18"/>
      <c r="H22" s="18"/>
      <c r="I22" s="18"/>
      <c r="J22" s="18"/>
      <c r="K22" s="18">
        <v>0</v>
      </c>
      <c r="L22" s="18"/>
      <c r="M22" s="18"/>
      <c r="N22" s="19">
        <f t="shared" si="0"/>
        <v>1</v>
      </c>
      <c r="O22" s="3"/>
      <c r="P22" s="252"/>
      <c r="Q22" s="253"/>
      <c r="R22" s="1"/>
      <c r="S22" s="242"/>
      <c r="T22" s="1"/>
      <c r="U22" s="1"/>
      <c r="V22" s="1"/>
      <c r="W22" s="1"/>
      <c r="X22" s="1"/>
      <c r="Y22" s="1"/>
      <c r="Z22" s="1"/>
    </row>
    <row r="23" spans="1:26" ht="15.75" customHeight="1">
      <c r="A23" s="16" t="s">
        <v>31</v>
      </c>
      <c r="B23" s="17"/>
      <c r="C23" s="18"/>
      <c r="D23" s="18"/>
      <c r="E23" s="18"/>
      <c r="F23" s="18"/>
      <c r="G23" s="18"/>
      <c r="H23" s="18">
        <v>1</v>
      </c>
      <c r="I23" s="18"/>
      <c r="J23" s="18"/>
      <c r="K23" s="18">
        <v>1</v>
      </c>
      <c r="L23" s="18"/>
      <c r="M23" s="18"/>
      <c r="N23" s="19">
        <f t="shared" si="0"/>
        <v>2</v>
      </c>
      <c r="O23" s="3"/>
      <c r="P23" s="252"/>
      <c r="Q23" s="253"/>
      <c r="R23" s="1"/>
      <c r="S23" s="242"/>
      <c r="T23" s="1"/>
      <c r="U23" s="1"/>
      <c r="V23" s="1"/>
      <c r="W23" s="1"/>
      <c r="X23" s="1"/>
      <c r="Y23" s="1"/>
      <c r="Z23" s="1"/>
    </row>
    <row r="24" spans="1:26" ht="15.75" customHeight="1">
      <c r="A24" s="20" t="s">
        <v>17</v>
      </c>
      <c r="B24" s="21">
        <f t="shared" ref="B24:N24" si="1">SUM(B10:B23)</f>
        <v>9</v>
      </c>
      <c r="C24" s="21">
        <f t="shared" si="1"/>
        <v>2</v>
      </c>
      <c r="D24" s="21">
        <f t="shared" si="1"/>
        <v>3</v>
      </c>
      <c r="E24" s="21">
        <f t="shared" si="1"/>
        <v>1</v>
      </c>
      <c r="F24" s="21">
        <f t="shared" si="1"/>
        <v>2</v>
      </c>
      <c r="G24" s="21">
        <f t="shared" si="1"/>
        <v>2</v>
      </c>
      <c r="H24" s="21">
        <f t="shared" si="1"/>
        <v>1</v>
      </c>
      <c r="I24" s="21">
        <f t="shared" si="1"/>
        <v>3</v>
      </c>
      <c r="J24" s="21">
        <f t="shared" si="1"/>
        <v>0</v>
      </c>
      <c r="K24" s="21">
        <f t="shared" si="1"/>
        <v>11</v>
      </c>
      <c r="L24" s="21">
        <f t="shared" si="1"/>
        <v>0</v>
      </c>
      <c r="M24" s="21">
        <f t="shared" si="1"/>
        <v>1</v>
      </c>
      <c r="N24" s="21">
        <f t="shared" si="1"/>
        <v>35</v>
      </c>
      <c r="O24" s="3"/>
      <c r="P24" s="254"/>
      <c r="Q24" s="254"/>
      <c r="R24" s="1"/>
      <c r="S24" s="1"/>
      <c r="T24" s="1"/>
      <c r="U24" s="1"/>
      <c r="V24" s="1"/>
      <c r="W24" s="1"/>
      <c r="X24" s="1"/>
      <c r="Y24" s="1"/>
      <c r="Z24" s="1"/>
    </row>
    <row r="25" spans="1:26" ht="15.75" customHeight="1">
      <c r="A25" s="3"/>
      <c r="B25" s="3"/>
      <c r="C25" s="3"/>
      <c r="D25" s="3"/>
      <c r="E25" s="3"/>
      <c r="F25" s="3"/>
      <c r="G25" s="3"/>
      <c r="H25" s="3"/>
      <c r="I25" s="3"/>
      <c r="J25" s="3"/>
      <c r="K25" s="3"/>
      <c r="L25" s="3"/>
      <c r="M25" s="3"/>
      <c r="N25" s="3"/>
      <c r="O25" s="3"/>
      <c r="P25" s="254"/>
      <c r="Q25" s="254"/>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22"/>
      <c r="B47" s="22"/>
      <c r="C47" s="22"/>
      <c r="D47" s="22"/>
      <c r="E47" s="22"/>
      <c r="F47" s="23"/>
      <c r="G47" s="23"/>
      <c r="H47" s="1"/>
      <c r="I47" s="1"/>
      <c r="J47" s="1"/>
      <c r="K47" s="1"/>
      <c r="L47" s="1"/>
      <c r="M47" s="1"/>
      <c r="N47" s="1"/>
      <c r="O47" s="1"/>
      <c r="P47" s="1"/>
      <c r="Q47" s="1"/>
      <c r="R47" s="1"/>
      <c r="S47" s="1"/>
      <c r="T47" s="1"/>
      <c r="U47" s="1"/>
      <c r="V47" s="1"/>
      <c r="W47" s="1"/>
      <c r="X47" s="1"/>
      <c r="Y47" s="1"/>
      <c r="Z47" s="1"/>
    </row>
    <row r="48" spans="1:26" ht="15.75" customHeight="1">
      <c r="A48" s="22"/>
      <c r="B48" s="22"/>
      <c r="C48" s="22"/>
      <c r="D48" s="22"/>
      <c r="E48" s="22"/>
      <c r="F48" s="24"/>
      <c r="G48" s="24"/>
      <c r="H48" s="1"/>
      <c r="I48" s="1"/>
      <c r="J48" s="1"/>
      <c r="K48" s="1"/>
      <c r="L48" s="1"/>
      <c r="M48" s="1"/>
      <c r="N48" s="1"/>
      <c r="O48" s="1"/>
      <c r="P48" s="1"/>
      <c r="Q48" s="1"/>
      <c r="R48" s="1"/>
      <c r="S48" s="1"/>
      <c r="T48" s="1"/>
      <c r="U48" s="1"/>
      <c r="V48" s="1"/>
      <c r="W48" s="1"/>
      <c r="X48" s="1"/>
      <c r="Y48" s="1"/>
      <c r="Z48" s="1"/>
    </row>
    <row r="49" spans="1:26" ht="15.75" customHeight="1">
      <c r="A49" s="22"/>
      <c r="B49" s="22"/>
      <c r="C49" s="22"/>
      <c r="D49" s="22"/>
      <c r="E49" s="22"/>
      <c r="F49" s="24"/>
      <c r="G49" s="24"/>
      <c r="H49" s="1"/>
      <c r="I49" s="1"/>
      <c r="J49" s="1"/>
      <c r="K49" s="1"/>
      <c r="L49" s="1"/>
      <c r="M49" s="1"/>
      <c r="N49" s="1"/>
      <c r="O49" s="1"/>
      <c r="P49" s="1"/>
      <c r="Q49" s="1"/>
      <c r="R49" s="1"/>
      <c r="S49" s="1"/>
      <c r="T49" s="1"/>
      <c r="U49" s="1"/>
      <c r="V49" s="1"/>
      <c r="W49" s="1"/>
      <c r="X49" s="1"/>
      <c r="Y49" s="1"/>
      <c r="Z49" s="1"/>
    </row>
    <row r="50" spans="1:26" ht="15.75" customHeight="1">
      <c r="A50" s="22"/>
      <c r="B50" s="22"/>
      <c r="C50" s="22"/>
      <c r="D50" s="22"/>
      <c r="E50" s="22"/>
      <c r="F50" s="24"/>
      <c r="G50" s="24"/>
      <c r="H50" s="1"/>
      <c r="I50" s="1"/>
      <c r="J50" s="1"/>
      <c r="K50" s="1"/>
      <c r="L50" s="1"/>
      <c r="M50" s="1"/>
      <c r="N50" s="1"/>
      <c r="O50" s="1"/>
      <c r="P50" s="1"/>
      <c r="Q50" s="1"/>
      <c r="R50" s="1"/>
      <c r="S50" s="1"/>
      <c r="T50" s="1"/>
      <c r="U50" s="1"/>
      <c r="V50" s="1"/>
      <c r="W50" s="1"/>
      <c r="X50" s="1"/>
      <c r="Y50" s="1"/>
      <c r="Z50" s="1"/>
    </row>
    <row r="51" spans="1:26" ht="15.75" customHeight="1">
      <c r="A51" s="22"/>
      <c r="B51" s="22"/>
      <c r="C51" s="22"/>
      <c r="D51" s="22"/>
      <c r="E51" s="22"/>
      <c r="F51" s="24"/>
      <c r="G51" s="24"/>
      <c r="H51" s="1"/>
      <c r="I51" s="1"/>
      <c r="J51" s="1"/>
      <c r="K51" s="1"/>
      <c r="L51" s="1"/>
      <c r="M51" s="1"/>
      <c r="N51" s="1"/>
      <c r="O51" s="1"/>
      <c r="P51" s="1"/>
      <c r="Q51" s="1"/>
      <c r="R51" s="1"/>
      <c r="S51" s="1"/>
      <c r="T51" s="1"/>
      <c r="U51" s="1"/>
      <c r="V51" s="1"/>
      <c r="W51" s="1"/>
      <c r="X51" s="1"/>
      <c r="Y51" s="1"/>
      <c r="Z51" s="1"/>
    </row>
    <row r="52" spans="1:26" ht="15.75" customHeight="1">
      <c r="A52" s="22"/>
      <c r="B52" s="22"/>
      <c r="C52" s="22"/>
      <c r="D52" s="22"/>
      <c r="E52" s="22"/>
      <c r="F52" s="24"/>
      <c r="G52" s="24"/>
      <c r="H52" s="1"/>
      <c r="I52" s="1"/>
      <c r="J52" s="1"/>
      <c r="K52" s="1"/>
      <c r="L52" s="1"/>
      <c r="M52" s="1"/>
      <c r="N52" s="1"/>
      <c r="O52" s="1"/>
      <c r="P52" s="1"/>
      <c r="Q52" s="1"/>
      <c r="R52" s="1"/>
      <c r="S52" s="1"/>
      <c r="T52" s="1"/>
      <c r="U52" s="1"/>
      <c r="V52" s="1"/>
      <c r="W52" s="1"/>
      <c r="X52" s="1"/>
      <c r="Y52" s="1"/>
      <c r="Z52" s="1"/>
    </row>
    <row r="53" spans="1:26" ht="15.75" customHeight="1">
      <c r="A53" s="22"/>
      <c r="B53" s="22"/>
      <c r="C53" s="22"/>
      <c r="D53" s="22"/>
      <c r="E53" s="22"/>
      <c r="F53" s="24"/>
      <c r="G53" s="24"/>
      <c r="H53" s="1"/>
      <c r="I53" s="1"/>
      <c r="J53" s="1"/>
      <c r="K53" s="1"/>
      <c r="L53" s="1"/>
      <c r="M53" s="1"/>
      <c r="N53" s="1"/>
      <c r="O53" s="1"/>
      <c r="P53" s="1"/>
      <c r="Q53" s="1"/>
      <c r="R53" s="1"/>
      <c r="S53" s="1"/>
      <c r="T53" s="1"/>
      <c r="U53" s="1"/>
      <c r="V53" s="1"/>
      <c r="W53" s="1"/>
      <c r="X53" s="1"/>
      <c r="Y53" s="1"/>
      <c r="Z53" s="1"/>
    </row>
    <row r="54" spans="1:26" ht="15.75" customHeight="1">
      <c r="A54" s="22"/>
      <c r="B54" s="22"/>
      <c r="C54" s="22"/>
      <c r="D54" s="22"/>
      <c r="E54" s="22"/>
      <c r="F54" s="24"/>
      <c r="G54" s="24"/>
      <c r="H54" s="1"/>
      <c r="I54" s="1"/>
      <c r="J54" s="1"/>
      <c r="K54" s="1"/>
      <c r="L54" s="1"/>
      <c r="M54" s="1"/>
      <c r="N54" s="1"/>
      <c r="O54" s="1"/>
      <c r="P54" s="1"/>
      <c r="Q54" s="1"/>
      <c r="R54" s="1"/>
      <c r="S54" s="1"/>
      <c r="T54" s="1"/>
      <c r="U54" s="1"/>
      <c r="V54" s="1"/>
      <c r="W54" s="1"/>
      <c r="X54" s="1"/>
      <c r="Y54" s="1"/>
      <c r="Z54" s="1"/>
    </row>
    <row r="55" spans="1:26" ht="15.75" customHeight="1">
      <c r="A55" s="22"/>
      <c r="B55" s="22"/>
      <c r="C55" s="22"/>
      <c r="D55" s="22"/>
      <c r="E55" s="22"/>
      <c r="F55" s="24"/>
      <c r="G55" s="24"/>
      <c r="H55" s="1"/>
      <c r="I55" s="1"/>
      <c r="J55" s="1"/>
      <c r="K55" s="1"/>
      <c r="L55" s="1"/>
      <c r="M55" s="1"/>
      <c r="N55" s="1"/>
      <c r="O55" s="1"/>
      <c r="P55" s="1"/>
      <c r="Q55" s="1"/>
      <c r="R55" s="1"/>
      <c r="S55" s="1"/>
      <c r="T55" s="1"/>
      <c r="U55" s="1"/>
      <c r="V55" s="1"/>
      <c r="W55" s="1"/>
      <c r="X55" s="1"/>
      <c r="Y55" s="1"/>
      <c r="Z55" s="1"/>
    </row>
    <row r="56" spans="1:26" ht="15.75" customHeight="1">
      <c r="A56" s="442"/>
      <c r="B56" s="443"/>
      <c r="C56" s="443"/>
      <c r="D56" s="443"/>
      <c r="E56" s="443"/>
      <c r="F56" s="443"/>
      <c r="G56" s="443"/>
      <c r="H56" s="443"/>
      <c r="I56" s="443"/>
      <c r="J56" s="443"/>
      <c r="K56" s="443"/>
      <c r="L56" s="443"/>
      <c r="M56" s="443"/>
      <c r="N56" s="443"/>
      <c r="O56" s="443"/>
      <c r="P56" s="443"/>
      <c r="Q56" s="1"/>
      <c r="R56" s="1"/>
      <c r="S56" s="1"/>
      <c r="T56" s="1"/>
      <c r="U56" s="1"/>
      <c r="V56" s="1"/>
      <c r="W56" s="1"/>
      <c r="X56" s="1"/>
      <c r="Y56" s="1"/>
      <c r="Z56" s="1"/>
    </row>
    <row r="57" spans="1:26" ht="15.75" customHeight="1">
      <c r="A57" s="443"/>
      <c r="B57" s="443"/>
      <c r="C57" s="443"/>
      <c r="D57" s="443"/>
      <c r="E57" s="443"/>
      <c r="F57" s="443"/>
      <c r="G57" s="443"/>
      <c r="H57" s="443"/>
      <c r="I57" s="443"/>
      <c r="J57" s="443"/>
      <c r="K57" s="443"/>
      <c r="L57" s="443"/>
      <c r="M57" s="443"/>
      <c r="N57" s="443"/>
      <c r="O57" s="443"/>
      <c r="P57" s="443"/>
      <c r="Q57" s="1"/>
      <c r="R57" s="1"/>
      <c r="S57" s="1"/>
      <c r="T57" s="1"/>
      <c r="U57" s="1"/>
      <c r="V57" s="1"/>
      <c r="W57" s="1"/>
      <c r="X57" s="1"/>
      <c r="Y57" s="1"/>
      <c r="Z57" s="1"/>
    </row>
    <row r="58" spans="1:26" ht="15.75" customHeight="1">
      <c r="A58" s="443"/>
      <c r="B58" s="443"/>
      <c r="C58" s="443"/>
      <c r="D58" s="443"/>
      <c r="E58" s="443"/>
      <c r="F58" s="443"/>
      <c r="G58" s="443"/>
      <c r="H58" s="443"/>
      <c r="I58" s="443"/>
      <c r="J58" s="443"/>
      <c r="K58" s="443"/>
      <c r="L58" s="443"/>
      <c r="M58" s="443"/>
      <c r="N58" s="443"/>
      <c r="O58" s="443"/>
      <c r="P58" s="443"/>
      <c r="Q58" s="1"/>
      <c r="R58" s="1"/>
      <c r="S58" s="1"/>
      <c r="T58" s="1"/>
      <c r="U58" s="1"/>
      <c r="V58" s="1"/>
      <c r="W58" s="1"/>
      <c r="X58" s="1"/>
      <c r="Y58" s="1"/>
      <c r="Z58" s="1"/>
    </row>
    <row r="59" spans="1:26" ht="15.75" customHeight="1">
      <c r="A59" s="443"/>
      <c r="B59" s="443"/>
      <c r="C59" s="443"/>
      <c r="D59" s="443"/>
      <c r="E59" s="443"/>
      <c r="F59" s="443"/>
      <c r="G59" s="443"/>
      <c r="H59" s="443"/>
      <c r="I59" s="443"/>
      <c r="J59" s="443"/>
      <c r="K59" s="443"/>
      <c r="L59" s="443"/>
      <c r="M59" s="443"/>
      <c r="N59" s="443"/>
      <c r="O59" s="443"/>
      <c r="P59" s="443"/>
      <c r="Q59" s="1"/>
      <c r="R59" s="1"/>
      <c r="S59" s="1"/>
      <c r="T59" s="1"/>
      <c r="U59" s="1"/>
      <c r="V59" s="1"/>
      <c r="W59" s="1"/>
      <c r="X59" s="1"/>
      <c r="Y59" s="1"/>
      <c r="Z59" s="1"/>
    </row>
    <row r="60" spans="1:26" ht="15.75" customHeight="1">
      <c r="A60" s="443"/>
      <c r="B60" s="443"/>
      <c r="C60" s="443"/>
      <c r="D60" s="443"/>
      <c r="E60" s="443"/>
      <c r="F60" s="443"/>
      <c r="G60" s="443"/>
      <c r="H60" s="443"/>
      <c r="I60" s="443"/>
      <c r="J60" s="443"/>
      <c r="K60" s="443"/>
      <c r="L60" s="443"/>
      <c r="M60" s="443"/>
      <c r="N60" s="443"/>
      <c r="O60" s="443"/>
      <c r="P60" s="443"/>
      <c r="Q60" s="1"/>
      <c r="R60" s="1"/>
      <c r="S60" s="1"/>
      <c r="T60" s="1"/>
      <c r="U60" s="1"/>
      <c r="V60" s="1"/>
      <c r="W60" s="1"/>
      <c r="X60" s="1"/>
      <c r="Y60" s="1"/>
      <c r="Z60" s="1"/>
    </row>
    <row r="61" spans="1:26" ht="15.75" customHeight="1">
      <c r="A61" s="443"/>
      <c r="B61" s="443"/>
      <c r="C61" s="443"/>
      <c r="D61" s="443"/>
      <c r="E61" s="443"/>
      <c r="F61" s="443"/>
      <c r="G61" s="443"/>
      <c r="H61" s="443"/>
      <c r="I61" s="443"/>
      <c r="J61" s="443"/>
      <c r="K61" s="443"/>
      <c r="L61" s="443"/>
      <c r="M61" s="443"/>
      <c r="N61" s="443"/>
      <c r="O61" s="443"/>
      <c r="P61" s="443"/>
      <c r="Q61" s="1"/>
      <c r="R61" s="1"/>
      <c r="S61" s="1"/>
      <c r="T61" s="1"/>
      <c r="U61" s="1"/>
      <c r="V61" s="1"/>
      <c r="W61" s="1"/>
      <c r="X61" s="1"/>
      <c r="Y61" s="1"/>
      <c r="Z61" s="1"/>
    </row>
    <row r="62" spans="1:26" ht="15.75" customHeight="1">
      <c r="A62" s="443"/>
      <c r="B62" s="443"/>
      <c r="C62" s="443"/>
      <c r="D62" s="443"/>
      <c r="E62" s="443"/>
      <c r="F62" s="443"/>
      <c r="G62" s="443"/>
      <c r="H62" s="443"/>
      <c r="I62" s="443"/>
      <c r="J62" s="443"/>
      <c r="K62" s="443"/>
      <c r="L62" s="443"/>
      <c r="M62" s="443"/>
      <c r="N62" s="443"/>
      <c r="O62" s="443"/>
      <c r="P62" s="443"/>
      <c r="Q62" s="1"/>
      <c r="R62" s="1"/>
      <c r="S62" s="1"/>
      <c r="T62" s="1"/>
      <c r="U62" s="1"/>
      <c r="V62" s="1"/>
      <c r="W62" s="1"/>
      <c r="X62" s="1"/>
      <c r="Y62" s="1"/>
      <c r="Z62" s="1"/>
    </row>
    <row r="63" spans="1:26" ht="15.75" customHeight="1">
      <c r="A63" s="443"/>
      <c r="B63" s="443"/>
      <c r="C63" s="443"/>
      <c r="D63" s="443"/>
      <c r="E63" s="443"/>
      <c r="F63" s="443"/>
      <c r="G63" s="443"/>
      <c r="H63" s="443"/>
      <c r="I63" s="443"/>
      <c r="J63" s="443"/>
      <c r="K63" s="443"/>
      <c r="L63" s="443"/>
      <c r="M63" s="443"/>
      <c r="N63" s="443"/>
      <c r="O63" s="443"/>
      <c r="P63" s="443"/>
      <c r="Q63" s="1"/>
      <c r="R63" s="1"/>
      <c r="S63" s="1"/>
      <c r="T63" s="1"/>
      <c r="U63" s="1"/>
      <c r="V63" s="1"/>
      <c r="W63" s="1"/>
      <c r="X63" s="1"/>
      <c r="Y63" s="1"/>
      <c r="Z63" s="1"/>
    </row>
    <row r="64" spans="1:26" ht="15.75" customHeight="1">
      <c r="A64" s="443"/>
      <c r="B64" s="443"/>
      <c r="C64" s="443"/>
      <c r="D64" s="443"/>
      <c r="E64" s="443"/>
      <c r="F64" s="443"/>
      <c r="G64" s="443"/>
      <c r="H64" s="443"/>
      <c r="I64" s="443"/>
      <c r="J64" s="443"/>
      <c r="K64" s="443"/>
      <c r="L64" s="443"/>
      <c r="M64" s="443"/>
      <c r="N64" s="443"/>
      <c r="O64" s="443"/>
      <c r="P64" s="443"/>
      <c r="Q64" s="1"/>
      <c r="R64" s="1"/>
      <c r="S64" s="1"/>
      <c r="T64" s="1"/>
      <c r="U64" s="1"/>
      <c r="V64" s="1"/>
      <c r="W64" s="1"/>
      <c r="X64" s="1"/>
      <c r="Y64" s="1"/>
      <c r="Z64" s="1"/>
    </row>
    <row r="65" spans="1:26" ht="15.75" customHeight="1">
      <c r="A65" s="443"/>
      <c r="B65" s="443"/>
      <c r="C65" s="443"/>
      <c r="D65" s="443"/>
      <c r="E65" s="443"/>
      <c r="F65" s="443"/>
      <c r="G65" s="443"/>
      <c r="H65" s="443"/>
      <c r="I65" s="443"/>
      <c r="J65" s="443"/>
      <c r="K65" s="443"/>
      <c r="L65" s="443"/>
      <c r="M65" s="443"/>
      <c r="N65" s="443"/>
      <c r="O65" s="443"/>
      <c r="P65" s="443"/>
      <c r="Q65" s="1"/>
      <c r="R65" s="1"/>
      <c r="S65" s="1"/>
      <c r="T65" s="1"/>
      <c r="U65" s="1"/>
      <c r="V65" s="1"/>
      <c r="W65" s="1"/>
      <c r="X65" s="1"/>
      <c r="Y65" s="1"/>
      <c r="Z65" s="1"/>
    </row>
    <row r="66" spans="1:26" ht="15.75" customHeight="1">
      <c r="A66" s="443"/>
      <c r="B66" s="443"/>
      <c r="C66" s="443"/>
      <c r="D66" s="443"/>
      <c r="E66" s="443"/>
      <c r="F66" s="443"/>
      <c r="G66" s="443"/>
      <c r="H66" s="443"/>
      <c r="I66" s="443"/>
      <c r="J66" s="443"/>
      <c r="K66" s="443"/>
      <c r="L66" s="443"/>
      <c r="M66" s="443"/>
      <c r="N66" s="443"/>
      <c r="O66" s="443"/>
      <c r="P66" s="443"/>
      <c r="Q66" s="1"/>
      <c r="R66" s="1"/>
      <c r="S66" s="1"/>
      <c r="T66" s="1"/>
      <c r="U66" s="1"/>
      <c r="V66" s="1"/>
      <c r="W66" s="1"/>
      <c r="X66" s="1"/>
      <c r="Y66" s="1"/>
      <c r="Z66" s="1"/>
    </row>
    <row r="67" spans="1:26" ht="15.75" customHeight="1">
      <c r="A67" s="443"/>
      <c r="B67" s="443"/>
      <c r="C67" s="443"/>
      <c r="D67" s="443"/>
      <c r="E67" s="443"/>
      <c r="F67" s="443"/>
      <c r="G67" s="443"/>
      <c r="H67" s="443"/>
      <c r="I67" s="443"/>
      <c r="J67" s="443"/>
      <c r="K67" s="443"/>
      <c r="L67" s="443"/>
      <c r="M67" s="443"/>
      <c r="N67" s="443"/>
      <c r="O67" s="443"/>
      <c r="P67" s="443"/>
      <c r="Q67" s="1"/>
      <c r="R67" s="1"/>
      <c r="S67" s="1"/>
      <c r="T67" s="1"/>
      <c r="U67" s="1"/>
      <c r="V67" s="1"/>
      <c r="W67" s="1"/>
      <c r="X67" s="1"/>
      <c r="Y67" s="1"/>
      <c r="Z67" s="1"/>
    </row>
    <row r="68" spans="1:26" ht="15.75" customHeight="1">
      <c r="A68" s="443"/>
      <c r="B68" s="443"/>
      <c r="C68" s="443"/>
      <c r="D68" s="443"/>
      <c r="E68" s="443"/>
      <c r="F68" s="443"/>
      <c r="G68" s="443"/>
      <c r="H68" s="443"/>
      <c r="I68" s="443"/>
      <c r="J68" s="443"/>
      <c r="K68" s="443"/>
      <c r="L68" s="443"/>
      <c r="M68" s="443"/>
      <c r="N68" s="443"/>
      <c r="O68" s="443"/>
      <c r="P68" s="443"/>
      <c r="Q68" s="1"/>
      <c r="R68" s="1"/>
      <c r="S68" s="1"/>
      <c r="T68" s="1"/>
      <c r="U68" s="1"/>
      <c r="V68" s="1"/>
      <c r="W68" s="1"/>
      <c r="X68" s="1"/>
      <c r="Y68" s="1"/>
      <c r="Z68" s="1"/>
    </row>
    <row r="69" spans="1:26" ht="15.75" customHeight="1" thickBot="1">
      <c r="A69" s="443"/>
      <c r="B69" s="443"/>
      <c r="C69" s="443"/>
      <c r="D69" s="443"/>
      <c r="E69" s="443"/>
      <c r="F69" s="443"/>
      <c r="G69" s="443"/>
      <c r="H69" s="443"/>
      <c r="I69" s="443"/>
      <c r="J69" s="443"/>
      <c r="K69" s="443"/>
      <c r="L69" s="443"/>
      <c r="M69" s="443"/>
      <c r="N69" s="443"/>
      <c r="O69" s="443"/>
      <c r="P69" s="443"/>
      <c r="Q69" s="1"/>
      <c r="R69" s="1"/>
      <c r="S69" s="1"/>
      <c r="T69" s="1"/>
      <c r="U69" s="1"/>
      <c r="V69" s="1"/>
      <c r="W69" s="1"/>
      <c r="X69" s="1"/>
      <c r="Y69" s="1"/>
      <c r="Z69" s="1"/>
    </row>
    <row r="70" spans="1:26" ht="15.75" customHeight="1" thickBot="1">
      <c r="A70" s="25"/>
      <c r="B70" s="26"/>
      <c r="C70" s="26"/>
      <c r="D70" s="26"/>
      <c r="E70" s="26"/>
      <c r="F70" s="26"/>
      <c r="G70" s="26"/>
      <c r="H70" s="26"/>
      <c r="I70" s="26"/>
      <c r="J70" s="26"/>
      <c r="K70" s="26"/>
      <c r="L70" s="26"/>
      <c r="M70" s="26"/>
      <c r="N70" s="26"/>
      <c r="O70" s="26"/>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9">
    <mergeCell ref="A8:N8"/>
    <mergeCell ref="A56:P69"/>
    <mergeCell ref="A1:Q1"/>
    <mergeCell ref="A2:N6"/>
    <mergeCell ref="O2:P3"/>
    <mergeCell ref="Q2:Q3"/>
    <mergeCell ref="O4:P5"/>
    <mergeCell ref="Q4:Q5"/>
    <mergeCell ref="O6:P6"/>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O1000"/>
  <sheetViews>
    <sheetView topLeftCell="B1" zoomScale="70" zoomScaleNormal="70" workbookViewId="0">
      <selection activeCell="L24" sqref="L24"/>
    </sheetView>
  </sheetViews>
  <sheetFormatPr baseColWidth="10" defaultColWidth="14.42578125" defaultRowHeight="15" customHeight="1"/>
  <cols>
    <col min="1" max="1" width="4" hidden="1" customWidth="1"/>
    <col min="2" max="2" width="15.42578125" customWidth="1"/>
    <col min="3" max="3" width="11.140625" customWidth="1"/>
    <col min="4" max="4" width="15.7109375" customWidth="1"/>
    <col min="5" max="5" width="14" customWidth="1"/>
    <col min="6" max="6" width="48.140625" customWidth="1"/>
    <col min="7" max="7" width="19" customWidth="1"/>
    <col min="8" max="8" width="32" customWidth="1"/>
    <col min="9" max="9" width="16.5703125" customWidth="1"/>
    <col min="10" max="10" width="12.140625" customWidth="1"/>
    <col min="11" max="11" width="37.7109375" customWidth="1"/>
    <col min="12" max="12" width="30.5703125" customWidth="1"/>
    <col min="13" max="13" width="17.5703125" customWidth="1"/>
    <col min="14" max="14" width="7.42578125" customWidth="1"/>
    <col min="15" max="15" width="16" customWidth="1"/>
    <col min="16" max="16" width="5.85546875" customWidth="1"/>
    <col min="17" max="17" width="42" style="274" customWidth="1"/>
    <col min="18" max="18" width="15.140625" customWidth="1"/>
    <col min="19" max="19" width="6.85546875" customWidth="1"/>
    <col min="20" max="20" width="5" customWidth="1"/>
    <col min="21" max="21" width="5.5703125" customWidth="1"/>
    <col min="22" max="22" width="7.140625" customWidth="1"/>
    <col min="23" max="23" width="6.7109375" customWidth="1"/>
    <col min="24" max="24" width="7.5703125" customWidth="1"/>
    <col min="25" max="25" width="14.28515625" customWidth="1"/>
    <col min="26" max="26" width="8.7109375" customWidth="1"/>
    <col min="27" max="27" width="10.28515625" customWidth="1"/>
    <col min="28" max="28" width="9.5703125" customWidth="1"/>
    <col min="29" max="29" width="9.140625" customWidth="1"/>
    <col min="30" max="30" width="27.28515625" customWidth="1"/>
    <col min="31" max="31" width="7.140625" customWidth="1"/>
    <col min="32" max="32" width="79.28515625" customWidth="1"/>
    <col min="33" max="33" width="18.85546875" customWidth="1"/>
    <col min="34" max="34" width="16.85546875" customWidth="1"/>
    <col min="35" max="35" width="14.85546875" customWidth="1"/>
    <col min="36" max="36" width="74.42578125" customWidth="1"/>
    <col min="37" max="37" width="8.28515625" customWidth="1"/>
    <col min="38" max="38" width="61" customWidth="1"/>
    <col min="39" max="39" width="4.28515625" customWidth="1"/>
    <col min="40" max="40" width="60.140625" customWidth="1"/>
    <col min="41" max="41" width="4.140625" customWidth="1"/>
    <col min="42" max="42" width="62.7109375" customWidth="1"/>
    <col min="43" max="43" width="46.140625" customWidth="1"/>
    <col min="44" max="44" width="32.140625" customWidth="1"/>
    <col min="45" max="45" width="48.7109375" customWidth="1"/>
    <col min="46" max="46" width="48.7109375" style="255" customWidth="1"/>
    <col min="47" max="47" width="91.85546875" customWidth="1"/>
    <col min="48" max="48" width="28.5703125" customWidth="1"/>
    <col min="49" max="49" width="47.5703125" customWidth="1"/>
    <col min="50" max="50" width="77.140625" style="208" customWidth="1"/>
    <col min="51" max="51" width="71" customWidth="1"/>
    <col min="52" max="52" width="11.7109375" customWidth="1"/>
    <col min="53" max="53" width="22.85546875" style="217" customWidth="1"/>
    <col min="54" max="54" width="74.28515625" style="217" customWidth="1"/>
  </cols>
  <sheetData>
    <row r="1" spans="1:67" ht="21" customHeight="1">
      <c r="A1" s="491"/>
      <c r="B1" s="492"/>
      <c r="C1" s="496" t="s">
        <v>32</v>
      </c>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94"/>
      <c r="AN1" s="497" t="s">
        <v>33</v>
      </c>
      <c r="AO1" s="498"/>
      <c r="AP1" s="499"/>
    </row>
    <row r="2" spans="1:67" ht="12" customHeight="1">
      <c r="A2" s="493"/>
      <c r="B2" s="494"/>
      <c r="C2" s="49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443"/>
      <c r="AJ2" s="443"/>
      <c r="AK2" s="443"/>
      <c r="AL2" s="443"/>
      <c r="AM2" s="494"/>
      <c r="AN2" s="500" t="s">
        <v>556</v>
      </c>
      <c r="AO2" s="501"/>
      <c r="AP2" s="502"/>
    </row>
    <row r="3" spans="1:67" ht="11.25" customHeight="1">
      <c r="A3" s="493"/>
      <c r="B3" s="494"/>
      <c r="C3" s="49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494"/>
      <c r="AN3" s="497" t="s">
        <v>555</v>
      </c>
      <c r="AO3" s="498"/>
      <c r="AP3" s="499"/>
    </row>
    <row r="4" spans="1:67" ht="16.5" customHeight="1">
      <c r="A4" s="495"/>
      <c r="B4" s="463"/>
      <c r="C4" s="495"/>
      <c r="D4" s="477"/>
      <c r="E4" s="477"/>
      <c r="F4" s="477"/>
      <c r="G4" s="477"/>
      <c r="H4" s="477"/>
      <c r="I4" s="477"/>
      <c r="J4" s="477"/>
      <c r="K4" s="477"/>
      <c r="L4" s="477"/>
      <c r="M4" s="477"/>
      <c r="N4" s="477"/>
      <c r="O4" s="477"/>
      <c r="P4" s="477"/>
      <c r="Q4" s="477"/>
      <c r="R4" s="477"/>
      <c r="S4" s="477"/>
      <c r="T4" s="477"/>
      <c r="U4" s="477"/>
      <c r="V4" s="477"/>
      <c r="W4" s="477"/>
      <c r="X4" s="477"/>
      <c r="Y4" s="477"/>
      <c r="Z4" s="477"/>
      <c r="AA4" s="477"/>
      <c r="AB4" s="477"/>
      <c r="AC4" s="477"/>
      <c r="AD4" s="477"/>
      <c r="AE4" s="477"/>
      <c r="AF4" s="477"/>
      <c r="AG4" s="477"/>
      <c r="AH4" s="477"/>
      <c r="AI4" s="477"/>
      <c r="AJ4" s="477"/>
      <c r="AK4" s="477"/>
      <c r="AL4" s="477"/>
      <c r="AM4" s="463"/>
      <c r="AN4" s="497" t="s">
        <v>34</v>
      </c>
      <c r="AO4" s="498"/>
      <c r="AP4" s="499"/>
    </row>
    <row r="5" spans="1:67" ht="23.25" customHeight="1">
      <c r="A5" s="486" t="s">
        <v>35</v>
      </c>
      <c r="B5" s="487"/>
      <c r="C5" s="469" t="s">
        <v>36</v>
      </c>
      <c r="D5" s="470"/>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0"/>
      <c r="AI5" s="470"/>
      <c r="AJ5" s="470"/>
      <c r="AK5" s="470"/>
      <c r="AL5" s="470"/>
      <c r="AM5" s="470"/>
      <c r="AN5" s="470"/>
      <c r="AO5" s="470"/>
      <c r="AP5" s="471"/>
      <c r="AQ5" s="27"/>
      <c r="AR5" s="27"/>
      <c r="AS5" s="27"/>
      <c r="AT5" s="349"/>
      <c r="AU5" s="27"/>
      <c r="AV5" s="27"/>
      <c r="AW5" s="27"/>
      <c r="AX5" s="209"/>
      <c r="AY5" s="27"/>
      <c r="AZ5" s="27"/>
      <c r="BA5" s="207"/>
      <c r="BB5" s="207"/>
      <c r="BC5" s="27"/>
      <c r="BD5" s="27"/>
      <c r="BE5" s="27"/>
      <c r="BF5" s="28"/>
      <c r="BG5" s="28"/>
      <c r="BH5" s="28"/>
      <c r="BI5" s="28"/>
      <c r="BJ5" s="28"/>
      <c r="BK5" s="28"/>
    </row>
    <row r="6" spans="1:67" ht="25.5" customHeight="1">
      <c r="A6" s="486" t="s">
        <v>37</v>
      </c>
      <c r="B6" s="487"/>
      <c r="C6" s="469" t="s">
        <v>38</v>
      </c>
      <c r="D6" s="470"/>
      <c r="E6" s="470"/>
      <c r="F6" s="470"/>
      <c r="G6" s="470"/>
      <c r="H6" s="470"/>
      <c r="I6" s="470"/>
      <c r="J6" s="470"/>
      <c r="K6" s="470"/>
      <c r="L6" s="470"/>
      <c r="M6" s="470"/>
      <c r="N6" s="470"/>
      <c r="O6" s="470"/>
      <c r="P6" s="470"/>
      <c r="Q6" s="470"/>
      <c r="R6" s="470"/>
      <c r="S6" s="470"/>
      <c r="T6" s="470"/>
      <c r="U6" s="470"/>
      <c r="V6" s="470"/>
      <c r="W6" s="470"/>
      <c r="X6" s="470"/>
      <c r="Y6" s="470"/>
      <c r="Z6" s="470"/>
      <c r="AA6" s="470"/>
      <c r="AB6" s="470"/>
      <c r="AC6" s="470"/>
      <c r="AD6" s="470"/>
      <c r="AE6" s="470"/>
      <c r="AF6" s="470"/>
      <c r="AG6" s="470"/>
      <c r="AH6" s="470"/>
      <c r="AI6" s="470"/>
      <c r="AJ6" s="470"/>
      <c r="AK6" s="470"/>
      <c r="AL6" s="470"/>
      <c r="AM6" s="470"/>
      <c r="AN6" s="470"/>
      <c r="AO6" s="470"/>
      <c r="AP6" s="471"/>
      <c r="AQ6" s="27"/>
      <c r="AR6" s="27"/>
      <c r="AS6" s="27"/>
      <c r="AT6" s="349"/>
      <c r="AU6" s="27"/>
      <c r="AV6" s="27"/>
      <c r="AW6" s="27"/>
      <c r="AX6" s="209"/>
      <c r="AY6" s="27"/>
      <c r="AZ6" s="27"/>
      <c r="BA6" s="207"/>
      <c r="BB6" s="207"/>
      <c r="BC6" s="27"/>
      <c r="BD6" s="27"/>
      <c r="BE6" s="27"/>
      <c r="BF6" s="28"/>
      <c r="BG6" s="28"/>
      <c r="BH6" s="28"/>
      <c r="BI6" s="28"/>
      <c r="BJ6" s="28"/>
      <c r="BK6" s="28"/>
    </row>
    <row r="7" spans="1:67" ht="43.5" customHeight="1">
      <c r="A7" s="488" t="s">
        <v>39</v>
      </c>
      <c r="B7" s="489"/>
      <c r="C7" s="472" t="s">
        <v>40</v>
      </c>
      <c r="D7" s="473"/>
      <c r="E7" s="473"/>
      <c r="F7" s="473"/>
      <c r="G7" s="473"/>
      <c r="H7" s="473"/>
      <c r="I7" s="473"/>
      <c r="J7" s="473"/>
      <c r="K7" s="473"/>
      <c r="L7" s="473"/>
      <c r="M7" s="473"/>
      <c r="N7" s="473"/>
      <c r="O7" s="473"/>
      <c r="P7" s="473"/>
      <c r="Q7" s="473"/>
      <c r="R7" s="473"/>
      <c r="S7" s="473"/>
      <c r="T7" s="473"/>
      <c r="U7" s="473"/>
      <c r="V7" s="473"/>
      <c r="W7" s="473"/>
      <c r="X7" s="473"/>
      <c r="Y7" s="473"/>
      <c r="Z7" s="473"/>
      <c r="AA7" s="473"/>
      <c r="AB7" s="473"/>
      <c r="AC7" s="473"/>
      <c r="AD7" s="473"/>
      <c r="AE7" s="473"/>
      <c r="AF7" s="473"/>
      <c r="AG7" s="473"/>
      <c r="AH7" s="473"/>
      <c r="AI7" s="473"/>
      <c r="AJ7" s="473"/>
      <c r="AK7" s="473"/>
      <c r="AL7" s="473"/>
      <c r="AM7" s="473"/>
      <c r="AN7" s="473"/>
      <c r="AO7" s="473"/>
      <c r="AP7" s="473"/>
      <c r="AQ7" s="349"/>
      <c r="AR7" s="349"/>
      <c r="AS7" s="349"/>
      <c r="AT7" s="349"/>
      <c r="AU7" s="349"/>
      <c r="AV7" s="349"/>
      <c r="AW7" s="349"/>
      <c r="AX7" s="209"/>
      <c r="AY7" s="349"/>
      <c r="AZ7" s="349"/>
      <c r="BA7" s="350"/>
      <c r="BB7" s="350"/>
      <c r="BC7" s="27"/>
      <c r="BD7" s="27"/>
      <c r="BE7" s="27"/>
      <c r="BF7" s="28"/>
      <c r="BG7" s="28"/>
      <c r="BH7" s="28"/>
      <c r="BI7" s="28"/>
      <c r="BJ7" s="28"/>
      <c r="BK7" s="28"/>
    </row>
    <row r="8" spans="1:67" ht="43.5" customHeight="1">
      <c r="A8" s="490" t="s">
        <v>41</v>
      </c>
      <c r="B8" s="475"/>
      <c r="C8" s="474" t="s">
        <v>557</v>
      </c>
      <c r="D8" s="475"/>
      <c r="E8" s="475"/>
      <c r="F8" s="475"/>
      <c r="G8" s="475"/>
      <c r="H8" s="475"/>
      <c r="I8" s="475"/>
      <c r="J8" s="475"/>
      <c r="K8" s="475"/>
      <c r="L8" s="475"/>
      <c r="M8" s="475"/>
      <c r="N8" s="475"/>
      <c r="O8" s="475"/>
      <c r="P8" s="475"/>
      <c r="Q8" s="475"/>
      <c r="R8" s="475"/>
      <c r="S8" s="475"/>
      <c r="T8" s="475"/>
      <c r="U8" s="475"/>
      <c r="V8" s="475"/>
      <c r="W8" s="475"/>
      <c r="X8" s="475"/>
      <c r="Y8" s="475"/>
      <c r="Z8" s="475"/>
      <c r="AA8" s="475"/>
      <c r="AB8" s="475"/>
      <c r="AC8" s="475"/>
      <c r="AD8" s="475"/>
      <c r="AE8" s="475"/>
      <c r="AF8" s="475"/>
      <c r="AG8" s="475"/>
      <c r="AH8" s="475"/>
      <c r="AI8" s="475"/>
      <c r="AJ8" s="475"/>
      <c r="AK8" s="475"/>
      <c r="AL8" s="475"/>
      <c r="AM8" s="475"/>
      <c r="AN8" s="475"/>
      <c r="AO8" s="475"/>
      <c r="AP8" s="475"/>
      <c r="AQ8" s="482" t="s">
        <v>532</v>
      </c>
      <c r="AR8" s="483"/>
      <c r="AS8" s="484"/>
      <c r="AT8" s="485"/>
      <c r="AU8" s="479" t="s">
        <v>534</v>
      </c>
      <c r="AV8" s="479"/>
      <c r="AW8" s="479"/>
      <c r="AX8" s="479"/>
      <c r="AY8" s="478" t="s">
        <v>523</v>
      </c>
      <c r="AZ8" s="478"/>
      <c r="BA8" s="478"/>
      <c r="BB8" s="478"/>
      <c r="BC8" s="27"/>
      <c r="BD8" s="27"/>
      <c r="BE8" s="27"/>
      <c r="BF8" s="28"/>
      <c r="BG8" s="28"/>
      <c r="BH8" s="28"/>
      <c r="BI8" s="28"/>
      <c r="BJ8" s="28"/>
      <c r="BK8" s="28"/>
    </row>
    <row r="9" spans="1:67" ht="59.25" customHeight="1" thickBot="1">
      <c r="A9" s="351" t="s">
        <v>43</v>
      </c>
      <c r="B9" s="352" t="s">
        <v>44</v>
      </c>
      <c r="C9" s="353" t="s">
        <v>45</v>
      </c>
      <c r="D9" s="352" t="s">
        <v>46</v>
      </c>
      <c r="E9" s="352" t="s">
        <v>47</v>
      </c>
      <c r="F9" s="480" t="s">
        <v>48</v>
      </c>
      <c r="G9" s="352" t="s">
        <v>49</v>
      </c>
      <c r="H9" s="354" t="s">
        <v>50</v>
      </c>
      <c r="I9" s="352" t="s">
        <v>51</v>
      </c>
      <c r="J9" s="355" t="s">
        <v>52</v>
      </c>
      <c r="K9" s="356" t="s">
        <v>53</v>
      </c>
      <c r="L9" s="356" t="s">
        <v>54</v>
      </c>
      <c r="M9" s="352" t="s">
        <v>55</v>
      </c>
      <c r="N9" s="353" t="s">
        <v>52</v>
      </c>
      <c r="O9" s="352" t="s">
        <v>56</v>
      </c>
      <c r="P9" s="357" t="s">
        <v>57</v>
      </c>
      <c r="Q9" s="352" t="s">
        <v>58</v>
      </c>
      <c r="R9" s="356" t="s">
        <v>59</v>
      </c>
      <c r="S9" s="476" t="s">
        <v>60</v>
      </c>
      <c r="T9" s="477"/>
      <c r="U9" s="477"/>
      <c r="V9" s="477"/>
      <c r="W9" s="477"/>
      <c r="X9" s="463"/>
      <c r="Y9" s="357" t="s">
        <v>61</v>
      </c>
      <c r="Z9" s="357" t="s">
        <v>62</v>
      </c>
      <c r="AA9" s="357" t="s">
        <v>52</v>
      </c>
      <c r="AB9" s="357" t="s">
        <v>63</v>
      </c>
      <c r="AC9" s="357" t="s">
        <v>52</v>
      </c>
      <c r="AD9" s="357" t="s">
        <v>64</v>
      </c>
      <c r="AE9" s="357" t="s">
        <v>65</v>
      </c>
      <c r="AF9" s="354" t="s">
        <v>66</v>
      </c>
      <c r="AG9" s="354" t="s">
        <v>67</v>
      </c>
      <c r="AH9" s="356" t="s">
        <v>68</v>
      </c>
      <c r="AI9" s="356" t="s">
        <v>69</v>
      </c>
      <c r="AJ9" s="354" t="s">
        <v>70</v>
      </c>
      <c r="AK9" s="462" t="s">
        <v>71</v>
      </c>
      <c r="AL9" s="463"/>
      <c r="AM9" s="464" t="s">
        <v>72</v>
      </c>
      <c r="AN9" s="463"/>
      <c r="AO9" s="465" t="s">
        <v>73</v>
      </c>
      <c r="AP9" s="463"/>
      <c r="AQ9" s="466" t="s">
        <v>533</v>
      </c>
      <c r="AR9" s="453"/>
      <c r="AS9" s="437" t="s">
        <v>74</v>
      </c>
      <c r="AT9" s="438" t="s">
        <v>468</v>
      </c>
      <c r="AU9" s="467" t="s">
        <v>534</v>
      </c>
      <c r="AV9" s="454"/>
      <c r="AW9" s="358" t="s">
        <v>74</v>
      </c>
      <c r="AX9" s="433" t="s">
        <v>468</v>
      </c>
      <c r="AY9" s="468" t="s">
        <v>524</v>
      </c>
      <c r="AZ9" s="454"/>
      <c r="BA9" s="359" t="s">
        <v>74</v>
      </c>
      <c r="BB9" s="360" t="s">
        <v>467</v>
      </c>
      <c r="BC9" s="287"/>
      <c r="BD9" s="287"/>
      <c r="BE9" s="287"/>
      <c r="BF9" s="287"/>
      <c r="BG9" s="287"/>
      <c r="BH9" s="287"/>
      <c r="BI9" s="287"/>
      <c r="BJ9" s="287"/>
      <c r="BK9" s="287"/>
      <c r="BL9" s="287"/>
      <c r="BM9" s="287"/>
      <c r="BN9" s="287"/>
      <c r="BO9" s="287"/>
    </row>
    <row r="10" spans="1:67" ht="46.5" customHeight="1">
      <c r="A10" s="292"/>
      <c r="B10" s="364"/>
      <c r="C10" s="293"/>
      <c r="D10" s="293"/>
      <c r="E10" s="293"/>
      <c r="F10" s="481"/>
      <c r="G10" s="293"/>
      <c r="H10" s="294"/>
      <c r="I10" s="293"/>
      <c r="J10" s="293"/>
      <c r="K10" s="293"/>
      <c r="L10" s="293"/>
      <c r="M10" s="293"/>
      <c r="N10" s="293"/>
      <c r="O10" s="293"/>
      <c r="P10" s="293"/>
      <c r="Q10" s="295"/>
      <c r="R10" s="293"/>
      <c r="S10" s="296" t="s">
        <v>75</v>
      </c>
      <c r="T10" s="296" t="s">
        <v>76</v>
      </c>
      <c r="U10" s="296" t="s">
        <v>77</v>
      </c>
      <c r="V10" s="296" t="s">
        <v>78</v>
      </c>
      <c r="W10" s="296" t="s">
        <v>79</v>
      </c>
      <c r="X10" s="296" t="s">
        <v>80</v>
      </c>
      <c r="Y10" s="293"/>
      <c r="Z10" s="293"/>
      <c r="AA10" s="293"/>
      <c r="AB10" s="293"/>
      <c r="AC10" s="293"/>
      <c r="AD10" s="293"/>
      <c r="AE10" s="293"/>
      <c r="AF10" s="294"/>
      <c r="AG10" s="294"/>
      <c r="AH10" s="293"/>
      <c r="AI10" s="293"/>
      <c r="AJ10" s="294"/>
      <c r="AK10" s="297" t="s">
        <v>81</v>
      </c>
      <c r="AL10" s="298" t="s">
        <v>82</v>
      </c>
      <c r="AM10" s="297" t="s">
        <v>81</v>
      </c>
      <c r="AN10" s="298" t="s">
        <v>82</v>
      </c>
      <c r="AO10" s="299" t="s">
        <v>81</v>
      </c>
      <c r="AP10" s="300" t="s">
        <v>82</v>
      </c>
      <c r="AQ10" s="32" t="s">
        <v>83</v>
      </c>
      <c r="AR10" s="434" t="s">
        <v>84</v>
      </c>
      <c r="AS10" s="437" t="s">
        <v>83</v>
      </c>
      <c r="AT10" s="438" t="s">
        <v>83</v>
      </c>
      <c r="AU10" s="435" t="s">
        <v>83</v>
      </c>
      <c r="AV10" s="33" t="s">
        <v>84</v>
      </c>
      <c r="AW10" s="34" t="s">
        <v>83</v>
      </c>
      <c r="AX10" s="216" t="s">
        <v>83</v>
      </c>
      <c r="AY10" s="35" t="s">
        <v>83</v>
      </c>
      <c r="AZ10" s="36" t="s">
        <v>84</v>
      </c>
      <c r="BA10" s="37" t="s">
        <v>83</v>
      </c>
      <c r="BB10" s="301" t="s">
        <v>83</v>
      </c>
    </row>
    <row r="11" spans="1:67" ht="363">
      <c r="A11" s="302">
        <v>1</v>
      </c>
      <c r="B11" s="365" t="s">
        <v>85</v>
      </c>
      <c r="C11" s="38" t="s">
        <v>86</v>
      </c>
      <c r="D11" s="38" t="s">
        <v>474</v>
      </c>
      <c r="E11" s="38" t="s">
        <v>473</v>
      </c>
      <c r="F11" s="38" t="s">
        <v>472</v>
      </c>
      <c r="G11" s="38" t="s">
        <v>87</v>
      </c>
      <c r="H11" s="39">
        <v>12</v>
      </c>
      <c r="I11" s="40" t="str">
        <f>IF(H11&lt;=0,"",IF(H11&lt;=2,"Muy Baja",IF(H11&lt;=24,"Baja",IF(H11&lt;=500,"Media",IF(H11&lt;=5000,"Alta","Muy Alta")))))</f>
        <v>Baja</v>
      </c>
      <c r="J11" s="41">
        <f>IF(I11="","",IF(I11="Muy Baja",0.2,IF(I11="Baja",0.4,IF(I11="Media",0.6,IF(I11="Alta",0.8,IF(I11="Muy Alta",1,))))))</f>
        <v>0.4</v>
      </c>
      <c r="K11" s="41" t="s">
        <v>88</v>
      </c>
      <c r="L11" s="41" t="str">
        <f ca="1">IF(NOT(ISERROR(MATCH(K11,'Tabla Impacto'!$B$152:$B$154,0))),'Tabla Impacto'!$F$154&amp;"Por favor no seleccionar los criterios de impacto(Afectación Económica o presupuestal y Pérdida Reputacional)",K11)</f>
        <v xml:space="preserve">     El riesgo afecta la imagen de la entidad con algunos usuarios de relevancia frente al logro de los objetivos</v>
      </c>
      <c r="M11" s="40" t="str">
        <f ca="1">IF(OR(L11='Tabla Impacto'!$C$11,L11='Tabla Impacto'!$D$11),"Leve",IF(OR(L11='Tabla Impacto'!$C$12,L11='Tabla Impacto'!$D$12),"Menor",IF(OR(L11='Tabla Impacto'!$C$13,L11='Tabla Impacto'!$D$13),"Moderado",IF(OR(#REF!='Tabla Impacto'!$C$14,L11='Tabla Impacto'!$D$14),"Mayor",IF(OR(L11='Tabla Impacto'!$C$15,L34='Tabla Impacto'!$D$15),"Catastrófico","")))))</f>
        <v>Moderado</v>
      </c>
      <c r="N11" s="41">
        <f ca="1">IF(M11="","",IF(M11="Leve",0.2,IF(M11="Menor",0.4,IF(M11="Moderado",0.6,IF(M11="Mayor",0.8,IF(M11="Catastrófico",1,))))))</f>
        <v>0.6</v>
      </c>
      <c r="O11" s="42" t="str">
        <f ca="1">IF(OR(AND(I11="Muy Baja",M11="Leve"),AND(I11="Muy Baja",M11="Menor"),AND(I11="Baja",M11="Leve")),"Bajo",IF(OR(AND(I11="Muy baja",M11="Moderado"),AND(I11="Baja",M11="Menor"),AND(I11="Baja",M11="Moderado"),AND(I11="Media",M11="Leve"),AND(I11="Media",M11="Menor"),AND(I11="Media",M11="Moderado"),AND(I11="Alta",M11="Leve"),AND(I11="Alta",M11="Menor")),"Moderado",IF(OR(AND(I11="Muy Baja",M11="Mayor"),AND(I11="Baja",M11="Mayor"),AND(I11="Media",M11="Mayor"),AND(I11="Alta",M11="Moderado"),AND(I11="Alta",M11="Mayor"),AND(I11="Muy Alta",M11="Leve"),AND(I11="Muy Alta",M11="Menor"),AND(I11="Muy Alta",M11="Moderado"),AND(I11="Muy Alta",M11="Mayor")),"Alto",IF(OR(AND(I11="Muy Baja",M11="Catastrófico"),AND(I11="Baja",M11="Catastrófico"),AND(I11="Media",M11="Catastrófico"),AND(I11="Alta",M11="Catastrófico"),AND(I11="Muy Alta",M11="Catastrófico")),"Extremo",""))))</f>
        <v>Moderado</v>
      </c>
      <c r="P11" s="39">
        <v>1</v>
      </c>
      <c r="Q11" s="265" t="s">
        <v>475</v>
      </c>
      <c r="R11" s="39" t="str">
        <f t="shared" ref="R11:R26" si="0">IF(OR(S11="Preventivo",S11="Detectivo"),"Probabilidad",IF(S11="Correctivo","Impacto",""))</f>
        <v>Probabilidad</v>
      </c>
      <c r="S11" s="44" t="s">
        <v>89</v>
      </c>
      <c r="T11" s="44" t="s">
        <v>90</v>
      </c>
      <c r="U11" s="45" t="str">
        <f t="shared" ref="U11:U58" si="1">IF(AND(S11="Preventivo",T11="Automático"),"50%",IF(AND(S11="Preventivo",T11="Manual"),"40%",IF(AND(S11="Detectivo",T11="Automático"),"40%",IF(AND(S11="Detectivo",T11="Manual"),"30%",IF(AND(S11="Correctivo",T11="Automático"),"35%",IF(AND(S11="Correctivo",T11="Manual"),"25%",""))))))</f>
        <v>40%</v>
      </c>
      <c r="V11" s="44" t="s">
        <v>91</v>
      </c>
      <c r="W11" s="44" t="s">
        <v>92</v>
      </c>
      <c r="X11" s="44" t="s">
        <v>93</v>
      </c>
      <c r="Y11" s="46">
        <f t="shared" ref="Y11:Y58" si="2">IFERROR(IF(R11="Probabilidad",(J11-(+J11*U11)),IF(R11="Impacto",J11,"")),"")</f>
        <v>0.24</v>
      </c>
      <c r="Z11" s="47" t="str">
        <f t="shared" ref="Z11:Z58" si="3">IFERROR(IF(Y11="","",IF(Y11&lt;=0.2,"Muy Baja",IF(Y11&lt;=0.4,"Baja",IF(Y11&lt;=0.6,"Media",IF(Y11&lt;=0.8,"Alta","Muy Alta"))))),"")</f>
        <v>Baja</v>
      </c>
      <c r="AA11" s="45">
        <f t="shared" ref="AA11:AA58" si="4">+Y11</f>
        <v>0.24</v>
      </c>
      <c r="AB11" s="47" t="str">
        <f t="shared" ref="AB11:AB58" ca="1" si="5">IFERROR(IF(AC11="","",IF(AC11&lt;=0.2,"Leve",IF(AC11&lt;=0.4,"Menor",IF(AC11&lt;=0.6,"Moderado",IF(AC11&lt;=0.8,"Mayor","Catastrófico"))))),"")</f>
        <v>Moderado</v>
      </c>
      <c r="AC11" s="45">
        <f t="shared" ref="AC11:AC58" ca="1" si="6">IFERROR(IF(R11="Impacto",(N11-(+N11*U11)),IF(R11="Probabilidad",N11,"")),"")</f>
        <v>0.6</v>
      </c>
      <c r="AD11" s="48" t="str">
        <f t="shared" ref="AD11:AD58" ca="1" si="7">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Moderado</v>
      </c>
      <c r="AE11" s="44" t="s">
        <v>94</v>
      </c>
      <c r="AF11" s="275" t="s">
        <v>490</v>
      </c>
      <c r="AG11" s="38" t="s">
        <v>95</v>
      </c>
      <c r="AH11" s="49">
        <v>44958</v>
      </c>
      <c r="AI11" s="282">
        <v>45291</v>
      </c>
      <c r="AJ11" s="50" t="s">
        <v>96</v>
      </c>
      <c r="AK11" s="39">
        <v>1</v>
      </c>
      <c r="AL11" s="362" t="s">
        <v>97</v>
      </c>
      <c r="AM11" s="39">
        <v>1</v>
      </c>
      <c r="AN11" s="363" t="s">
        <v>98</v>
      </c>
      <c r="AO11" s="39">
        <v>1</v>
      </c>
      <c r="AP11" s="127" t="s">
        <v>99</v>
      </c>
      <c r="AQ11" s="53"/>
      <c r="AR11" s="54"/>
      <c r="AS11" s="436"/>
      <c r="AT11" s="436"/>
      <c r="AU11" s="54"/>
      <c r="AV11" s="54"/>
      <c r="AW11" s="303"/>
      <c r="AX11" s="210"/>
      <c r="AY11" s="303"/>
      <c r="AZ11" s="65"/>
      <c r="BA11" s="221"/>
      <c r="BB11" s="304"/>
      <c r="BC11" s="1"/>
      <c r="BD11" s="1"/>
      <c r="BE11" s="1"/>
      <c r="BF11" s="1"/>
      <c r="BG11" s="1"/>
      <c r="BH11" s="1"/>
      <c r="BI11" s="1"/>
      <c r="BJ11" s="1"/>
      <c r="BK11" s="1"/>
    </row>
    <row r="12" spans="1:67" ht="177.75" customHeight="1">
      <c r="A12" s="302">
        <v>2</v>
      </c>
      <c r="B12" s="365" t="s">
        <v>85</v>
      </c>
      <c r="C12" s="38" t="s">
        <v>86</v>
      </c>
      <c r="D12" s="38" t="s">
        <v>100</v>
      </c>
      <c r="E12" s="38" t="s">
        <v>101</v>
      </c>
      <c r="F12" s="38" t="s">
        <v>102</v>
      </c>
      <c r="G12" s="38" t="s">
        <v>87</v>
      </c>
      <c r="H12" s="39">
        <v>4</v>
      </c>
      <c r="I12" s="40" t="str">
        <f>IF(H12&lt;=0,"",IF(H12&lt;=2,"Muy Baja",IF(H12&lt;=24,"Baja",IF(H12&lt;=500,"Media",IF(H12&lt;=5000,"Alta","Muy Alta")))))</f>
        <v>Baja</v>
      </c>
      <c r="J12" s="41">
        <f>IF(I12="","",IF(I12="Muy Baja",0.2,IF(I12="Baja",0.4,IF(I12="Media",0.6,IF(I12="Alta",0.8,IF(I12="Muy Alta",1,))))))</f>
        <v>0.4</v>
      </c>
      <c r="K12" s="41" t="s">
        <v>88</v>
      </c>
      <c r="L12" s="41" t="str">
        <f ca="1">IF(NOT(ISERROR(MATCH(K12,'Tabla Impacto'!$B$152:$B$154,0))),'Tabla Impacto'!$F$154&amp;"Por favor no seleccionar los criterios de impacto(Afectación Económica o presupuestal y Pérdida Reputacional)",K12)</f>
        <v xml:space="preserve">     El riesgo afecta la imagen de la entidad con algunos usuarios de relevancia frente al logro de los objetivos</v>
      </c>
      <c r="M12" s="40" t="str">
        <f ca="1">IF(OR(L12='Tabla Impacto'!$C$11,L12='Tabla Impacto'!$D$11),"Leve",IF(OR(L12='Tabla Impacto'!$C$12,L12='Tabla Impacto'!$D$12),"Menor",IF(OR(L12='Tabla Impacto'!$C$13,L12='Tabla Impacto'!$D$13),"Moderado",IF(OR(#REF!='Tabla Impacto'!$C$14,L12='Tabla Impacto'!$D$14),"Mayor",IF(OR(L12='Tabla Impacto'!$C$15,L37='Tabla Impacto'!$D$15),"Catastrófico","")))))</f>
        <v>Moderado</v>
      </c>
      <c r="N12" s="41">
        <f ca="1">IF(M12="","",IF(M12="Leve",0.2,IF(M12="Menor",0.4,IF(M12="Moderado",0.6,IF(M12="Mayor",0.8,IF(M12="Catastrófico",1,))))))</f>
        <v>0.6</v>
      </c>
      <c r="O12" s="42" t="str">
        <f ca="1">IF(OR(AND(I12="Muy Baja",M12="Leve"),AND(I12="Muy Baja",M12="Menor"),AND(I12="Baja",M12="Leve")),"Bajo",IF(OR(AND(I12="Muy baja",M12="Moderado"),AND(I12="Baja",M12="Menor"),AND(I12="Baja",M12="Moderado"),AND(I12="Media",M12="Leve"),AND(I12="Media",M12="Menor"),AND(I12="Media",M12="Moderado"),AND(I12="Alta",M12="Leve"),AND(I12="Alta",M12="Menor")),"Moderado",IF(OR(AND(I12="Muy Baja",M12="Mayor"),AND(I12="Baja",M12="Mayor"),AND(I12="Media",M12="Mayor"),AND(I12="Alta",M12="Moderado"),AND(I12="Alta",M12="Mayor"),AND(I12="Muy Alta",M12="Leve"),AND(I12="Muy Alta",M12="Menor"),AND(I12="Muy Alta",M12="Moderado"),AND(I12="Muy Alta",M12="Mayor")),"Alto",IF(OR(AND(I12="Muy Baja",M12="Catastrófico"),AND(I12="Baja",M12="Catastrófico"),AND(I12="Media",M12="Catastrófico"),AND(I12="Alta",M12="Catastrófico"),AND(I12="Muy Alta",M12="Catastrófico")),"Extremo",""))))</f>
        <v>Moderado</v>
      </c>
      <c r="P12" s="39">
        <v>1</v>
      </c>
      <c r="Q12" s="266" t="s">
        <v>103</v>
      </c>
      <c r="R12" s="39" t="str">
        <f t="shared" si="0"/>
        <v>Probabilidad</v>
      </c>
      <c r="S12" s="44" t="s">
        <v>89</v>
      </c>
      <c r="T12" s="44" t="s">
        <v>90</v>
      </c>
      <c r="U12" s="45" t="str">
        <f t="shared" si="1"/>
        <v>40%</v>
      </c>
      <c r="V12" s="44" t="s">
        <v>91</v>
      </c>
      <c r="W12" s="44" t="s">
        <v>92</v>
      </c>
      <c r="X12" s="44" t="s">
        <v>93</v>
      </c>
      <c r="Y12" s="46">
        <f t="shared" si="2"/>
        <v>0.24</v>
      </c>
      <c r="Z12" s="47" t="str">
        <f t="shared" si="3"/>
        <v>Baja</v>
      </c>
      <c r="AA12" s="45">
        <f t="shared" si="4"/>
        <v>0.24</v>
      </c>
      <c r="AB12" s="47" t="str">
        <f t="shared" ca="1" si="5"/>
        <v>Moderado</v>
      </c>
      <c r="AC12" s="45">
        <f t="shared" ca="1" si="6"/>
        <v>0.6</v>
      </c>
      <c r="AD12" s="48" t="str">
        <f t="shared" ca="1" si="7"/>
        <v>Moderado</v>
      </c>
      <c r="AE12" s="44" t="s">
        <v>94</v>
      </c>
      <c r="AF12" s="276" t="s">
        <v>104</v>
      </c>
      <c r="AG12" s="38" t="s">
        <v>105</v>
      </c>
      <c r="AH12" s="49">
        <v>44958</v>
      </c>
      <c r="AI12" s="282">
        <v>45291</v>
      </c>
      <c r="AJ12" s="50" t="s">
        <v>96</v>
      </c>
      <c r="AK12" s="39">
        <v>1</v>
      </c>
      <c r="AL12" s="285" t="s">
        <v>97</v>
      </c>
      <c r="AM12" s="39">
        <v>1</v>
      </c>
      <c r="AN12" s="363" t="s">
        <v>98</v>
      </c>
      <c r="AO12" s="39">
        <v>1</v>
      </c>
      <c r="AP12" s="52" t="s">
        <v>99</v>
      </c>
      <c r="AQ12" s="54"/>
      <c r="AR12" s="54"/>
      <c r="AS12" s="54"/>
      <c r="AT12" s="54"/>
      <c r="AU12" s="54"/>
      <c r="AV12" s="54"/>
      <c r="AW12" s="303"/>
      <c r="AX12" s="211"/>
      <c r="AY12" s="211"/>
      <c r="AZ12" s="190"/>
      <c r="BA12" s="221"/>
      <c r="BB12" s="304"/>
      <c r="BC12" s="1"/>
      <c r="BD12" s="1"/>
      <c r="BE12" s="1"/>
      <c r="BF12" s="1"/>
      <c r="BG12" s="1"/>
      <c r="BH12" s="1"/>
      <c r="BI12" s="1"/>
      <c r="BJ12" s="1"/>
      <c r="BK12" s="1"/>
    </row>
    <row r="13" spans="1:67" ht="75">
      <c r="A13" s="302">
        <v>3</v>
      </c>
      <c r="B13" s="515" t="s">
        <v>106</v>
      </c>
      <c r="C13" s="503" t="s">
        <v>107</v>
      </c>
      <c r="D13" s="503" t="s">
        <v>108</v>
      </c>
      <c r="E13" s="503" t="s">
        <v>109</v>
      </c>
      <c r="F13" s="503" t="s">
        <v>110</v>
      </c>
      <c r="G13" s="503" t="s">
        <v>87</v>
      </c>
      <c r="H13" s="506">
        <v>12</v>
      </c>
      <c r="I13" s="509" t="str">
        <f>IF(H13&lt;=0,"",IF(H13&lt;=2,"Muy Baja",IF(H13&lt;=24,"Baja",IF(H13&lt;=500,"Media",IF(H13&lt;=5000,"Alta","Muy Alta")))))</f>
        <v>Baja</v>
      </c>
      <c r="J13" s="512">
        <f>IF(I13="","",IF(I13="Muy Baja",0.2,IF(I13="Baja",0.4,IF(I13="Media",0.6,IF(I13="Alta",0.8,IF(I13="Muy Alta",1,))))))</f>
        <v>0.4</v>
      </c>
      <c r="K13" s="512" t="s">
        <v>88</v>
      </c>
      <c r="L13" s="512" t="str">
        <f ca="1">IF(NOT(ISERROR(MATCH(K13,'Tabla Impacto'!$B$152:$B$154,0))),'Tabla Impacto'!$F$154&amp;"Por favor no seleccionar los criterios de impacto(Afectación Económica o presupuestal y Pérdida Reputacional)",K13)</f>
        <v xml:space="preserve">     El riesgo afecta la imagen de la entidad con algunos usuarios de relevancia frente al logro de los objetivos</v>
      </c>
      <c r="M13" s="509" t="str">
        <f ca="1">IF(OR(L13='Tabla Impacto'!$C$11,L13='Tabla Impacto'!$D$11),"Leve",IF(OR(L13='Tabla Impacto'!$C$12,L13='Tabla Impacto'!$D$12),"Menor",IF(OR(L13='Tabla Impacto'!$C$13,L13='Tabla Impacto'!$D$13),"Moderado",IF(OR(#REF!='Tabla Impacto'!$C$14,L13='Tabla Impacto'!$D$14),"Mayor",IF(OR(L13='Tabla Impacto'!$C$15,L3='Tabla Impacto'!$D$15),"Catastrófico","")))))</f>
        <v>Moderado</v>
      </c>
      <c r="N13" s="512">
        <f ca="1">IF(M13="","",IF(M13="Leve",0.2,IF(M13="Menor",0.4,IF(M13="Moderado",0.6,IF(M13="Mayor",0.8,IF(M13="Catastrófico",1,))))))</f>
        <v>0.6</v>
      </c>
      <c r="O13" s="518" t="str">
        <f ca="1">IF(OR(AND(I13="Muy Baja",M13="Leve"),AND(I13="Muy Baja",M13="Menor"),AND(I13="Baja",M13="Leve")),"Bajo",IF(OR(AND(I13="Muy baja",M13="Moderado"),AND(I13="Baja",M13="Menor"),AND(I13="Baja",M13="Moderado"),AND(I13="Media",M13="Leve"),AND(I13="Media",M13="Menor"),AND(I13="Media",M13="Moderado"),AND(I13="Alta",M13="Leve"),AND(I13="Alta",M13="Menor")),"Moderado",IF(OR(AND(I13="Muy Baja",M13="Mayor"),AND(I13="Baja",M13="Mayor"),AND(I13="Media",M13="Mayor"),AND(I13="Alta",M13="Moderado"),AND(I13="Alta",M13="Mayor"),AND(I13="Muy Alta",M13="Leve"),AND(I13="Muy Alta",M13="Menor"),AND(I13="Muy Alta",M13="Moderado"),AND(I13="Muy Alta",M13="Mayor")),"Alto",IF(OR(AND(I13="Muy Baja",M13="Catastrófico"),AND(I13="Baja",M13="Catastrófico"),AND(I13="Media",M13="Catastrófico"),AND(I13="Alta",M13="Catastrófico"),AND(I13="Muy Alta",M13="Catastrófico")),"Extremo",""))))</f>
        <v>Moderado</v>
      </c>
      <c r="P13" s="39">
        <v>1</v>
      </c>
      <c r="Q13" s="265" t="s">
        <v>111</v>
      </c>
      <c r="R13" s="39" t="str">
        <f t="shared" si="0"/>
        <v>Probabilidad</v>
      </c>
      <c r="S13" s="44" t="s">
        <v>89</v>
      </c>
      <c r="T13" s="44" t="s">
        <v>90</v>
      </c>
      <c r="U13" s="45" t="str">
        <f t="shared" si="1"/>
        <v>40%</v>
      </c>
      <c r="V13" s="44" t="s">
        <v>91</v>
      </c>
      <c r="W13" s="44" t="s">
        <v>92</v>
      </c>
      <c r="X13" s="44" t="s">
        <v>93</v>
      </c>
      <c r="Y13" s="46">
        <f t="shared" si="2"/>
        <v>0.24</v>
      </c>
      <c r="Z13" s="47" t="str">
        <f t="shared" si="3"/>
        <v>Baja</v>
      </c>
      <c r="AA13" s="45">
        <f t="shared" si="4"/>
        <v>0.24</v>
      </c>
      <c r="AB13" s="47" t="str">
        <f t="shared" ca="1" si="5"/>
        <v>Moderado</v>
      </c>
      <c r="AC13" s="45">
        <f t="shared" ca="1" si="6"/>
        <v>0.6</v>
      </c>
      <c r="AD13" s="48" t="str">
        <f t="shared" ca="1" si="7"/>
        <v>Moderado</v>
      </c>
      <c r="AE13" s="44" t="s">
        <v>94</v>
      </c>
      <c r="AF13" s="275" t="s">
        <v>112</v>
      </c>
      <c r="AG13" s="38" t="s">
        <v>113</v>
      </c>
      <c r="AH13" s="49">
        <v>44958</v>
      </c>
      <c r="AI13" s="282">
        <v>45275</v>
      </c>
      <c r="AJ13" s="50" t="s">
        <v>114</v>
      </c>
      <c r="AK13" s="39">
        <v>1</v>
      </c>
      <c r="AL13" s="285" t="s">
        <v>115</v>
      </c>
      <c r="AM13" s="39">
        <v>1</v>
      </c>
      <c r="AN13" s="363" t="s">
        <v>98</v>
      </c>
      <c r="AO13" s="39">
        <v>1</v>
      </c>
      <c r="AP13" s="52" t="s">
        <v>99</v>
      </c>
      <c r="AQ13" s="57"/>
      <c r="AR13" s="58"/>
      <c r="AS13" s="54"/>
      <c r="AT13" s="54"/>
      <c r="AU13" s="59"/>
      <c r="AV13" s="305"/>
      <c r="AW13" s="303"/>
      <c r="AX13" s="212"/>
      <c r="AY13" s="54"/>
      <c r="AZ13" s="306"/>
      <c r="BA13" s="219"/>
      <c r="BB13" s="304"/>
    </row>
    <row r="14" spans="1:67" ht="76.5">
      <c r="A14" s="307"/>
      <c r="B14" s="516"/>
      <c r="C14" s="504"/>
      <c r="D14" s="504"/>
      <c r="E14" s="504"/>
      <c r="F14" s="504"/>
      <c r="G14" s="504"/>
      <c r="H14" s="507"/>
      <c r="I14" s="510"/>
      <c r="J14" s="513"/>
      <c r="K14" s="513"/>
      <c r="L14" s="513"/>
      <c r="M14" s="510"/>
      <c r="N14" s="513"/>
      <c r="O14" s="519"/>
      <c r="P14" s="39">
        <v>2</v>
      </c>
      <c r="Q14" s="265" t="s">
        <v>476</v>
      </c>
      <c r="R14" s="39" t="str">
        <f t="shared" si="0"/>
        <v>Probabilidad</v>
      </c>
      <c r="S14" s="44" t="s">
        <v>116</v>
      </c>
      <c r="T14" s="44" t="s">
        <v>90</v>
      </c>
      <c r="U14" s="45" t="str">
        <f t="shared" si="1"/>
        <v>30%</v>
      </c>
      <c r="V14" s="44" t="s">
        <v>91</v>
      </c>
      <c r="W14" s="44" t="s">
        <v>92</v>
      </c>
      <c r="X14" s="44" t="s">
        <v>93</v>
      </c>
      <c r="Y14" s="46">
        <f t="shared" si="2"/>
        <v>0</v>
      </c>
      <c r="Z14" s="47" t="str">
        <f t="shared" si="3"/>
        <v>Muy Baja</v>
      </c>
      <c r="AA14" s="45">
        <f t="shared" si="4"/>
        <v>0</v>
      </c>
      <c r="AB14" s="47" t="str">
        <f t="shared" si="5"/>
        <v>Leve</v>
      </c>
      <c r="AC14" s="45">
        <f t="shared" si="6"/>
        <v>0</v>
      </c>
      <c r="AD14" s="48" t="str">
        <f t="shared" si="7"/>
        <v>Bajo</v>
      </c>
      <c r="AE14" s="44" t="s">
        <v>94</v>
      </c>
      <c r="AF14" s="275" t="s">
        <v>476</v>
      </c>
      <c r="AG14" s="38" t="s">
        <v>105</v>
      </c>
      <c r="AH14" s="49">
        <v>44958</v>
      </c>
      <c r="AI14" s="282">
        <v>45261</v>
      </c>
      <c r="AJ14" s="50" t="s">
        <v>117</v>
      </c>
      <c r="AK14" s="39">
        <v>2</v>
      </c>
      <c r="AL14" s="361" t="s">
        <v>535</v>
      </c>
      <c r="AM14" s="39">
        <v>2</v>
      </c>
      <c r="AN14" s="363" t="s">
        <v>98</v>
      </c>
      <c r="AO14" s="39">
        <v>2</v>
      </c>
      <c r="AP14" s="52" t="s">
        <v>99</v>
      </c>
      <c r="AQ14" s="53"/>
      <c r="AR14" s="58"/>
      <c r="AS14" s="54"/>
      <c r="AT14" s="54"/>
      <c r="AU14" s="54"/>
      <c r="AV14" s="60"/>
      <c r="AW14" s="303"/>
      <c r="AX14" s="213"/>
      <c r="AY14" s="54"/>
      <c r="AZ14" s="192"/>
      <c r="BA14" s="219"/>
      <c r="BB14" s="304"/>
    </row>
    <row r="15" spans="1:67" ht="134.25" customHeight="1">
      <c r="A15" s="292"/>
      <c r="B15" s="517"/>
      <c r="C15" s="505"/>
      <c r="D15" s="505"/>
      <c r="E15" s="505"/>
      <c r="F15" s="505"/>
      <c r="G15" s="505"/>
      <c r="H15" s="508"/>
      <c r="I15" s="511"/>
      <c r="J15" s="514"/>
      <c r="K15" s="514"/>
      <c r="L15" s="514"/>
      <c r="M15" s="511"/>
      <c r="N15" s="514"/>
      <c r="O15" s="520"/>
      <c r="P15" s="39">
        <v>3</v>
      </c>
      <c r="Q15" s="265" t="s">
        <v>477</v>
      </c>
      <c r="R15" s="39" t="str">
        <f t="shared" si="0"/>
        <v>Probabilidad</v>
      </c>
      <c r="S15" s="44" t="s">
        <v>89</v>
      </c>
      <c r="T15" s="44" t="s">
        <v>90</v>
      </c>
      <c r="U15" s="45" t="str">
        <f t="shared" si="1"/>
        <v>40%</v>
      </c>
      <c r="V15" s="44" t="s">
        <v>91</v>
      </c>
      <c r="W15" s="44" t="s">
        <v>92</v>
      </c>
      <c r="X15" s="44" t="s">
        <v>93</v>
      </c>
      <c r="Y15" s="46">
        <f t="shared" si="2"/>
        <v>0</v>
      </c>
      <c r="Z15" s="47" t="str">
        <f t="shared" si="3"/>
        <v>Muy Baja</v>
      </c>
      <c r="AA15" s="45">
        <f t="shared" si="4"/>
        <v>0</v>
      </c>
      <c r="AB15" s="47" t="str">
        <f t="shared" si="5"/>
        <v>Leve</v>
      </c>
      <c r="AC15" s="45">
        <f t="shared" si="6"/>
        <v>0</v>
      </c>
      <c r="AD15" s="48" t="str">
        <f t="shared" si="7"/>
        <v>Bajo</v>
      </c>
      <c r="AE15" s="44" t="s">
        <v>94</v>
      </c>
      <c r="AF15" s="275" t="s">
        <v>118</v>
      </c>
      <c r="AG15" s="38" t="s">
        <v>113</v>
      </c>
      <c r="AH15" s="49">
        <v>44958</v>
      </c>
      <c r="AI15" s="282">
        <v>45261</v>
      </c>
      <c r="AJ15" s="50" t="s">
        <v>119</v>
      </c>
      <c r="AK15" s="39">
        <v>3</v>
      </c>
      <c r="AL15" s="285" t="s">
        <v>535</v>
      </c>
      <c r="AM15" s="39">
        <v>3</v>
      </c>
      <c r="AN15" s="363" t="s">
        <v>98</v>
      </c>
      <c r="AO15" s="39">
        <v>3</v>
      </c>
      <c r="AP15" s="52" t="s">
        <v>99</v>
      </c>
      <c r="AQ15" s="57"/>
      <c r="AR15" s="58"/>
      <c r="AS15" s="54"/>
      <c r="AT15" s="54"/>
      <c r="AU15" s="62"/>
      <c r="AV15" s="63"/>
      <c r="AW15" s="303"/>
      <c r="AX15" s="214"/>
      <c r="AY15" s="194"/>
      <c r="AZ15" s="192"/>
      <c r="BA15" s="219"/>
      <c r="BB15" s="308"/>
    </row>
    <row r="16" spans="1:67" ht="101.25" customHeight="1">
      <c r="A16" s="309">
        <v>4</v>
      </c>
      <c r="B16" s="366" t="s">
        <v>19</v>
      </c>
      <c r="C16" s="38" t="s">
        <v>107</v>
      </c>
      <c r="D16" s="38" t="s">
        <v>120</v>
      </c>
      <c r="E16" s="38" t="s">
        <v>121</v>
      </c>
      <c r="F16" s="38" t="s">
        <v>122</v>
      </c>
      <c r="G16" s="38" t="s">
        <v>123</v>
      </c>
      <c r="H16" s="39">
        <v>12</v>
      </c>
      <c r="I16" s="40" t="str">
        <f>IF(H16&lt;=0,"",IF(H16&lt;=2,"Muy Baja",IF(H16&lt;=24,"Baja",IF(H16&lt;=500,"Media",IF(H16&lt;=5000,"Alta","Muy Alta")))))</f>
        <v>Baja</v>
      </c>
      <c r="J16" s="41">
        <f>IF(I16="","",IF(I16="Muy Baja",0.2,IF(I16="Baja",0.4,IF(I16="Media",0.6,IF(I16="Alta",0.8,IF(I16="Muy Alta",1,))))))</f>
        <v>0.4</v>
      </c>
      <c r="K16" s="38" t="s">
        <v>88</v>
      </c>
      <c r="L16" s="41" t="str">
        <f ca="1">IF(NOT(ISERROR(MATCH(K16,'Tabla Impacto'!$B$152:$B$154,0))),'Tabla Impacto'!$F$154&amp;"Por favor no seleccionar los criterios de impacto(Afectación Económica o presupuestal y Pérdida Reputacional)",K16)</f>
        <v xml:space="preserve">     El riesgo afecta la imagen de la entidad con algunos usuarios de relevancia frente al logro de los objetivos</v>
      </c>
      <c r="M16" s="40" t="str">
        <f ca="1">IF(OR(L16='Tabla Impacto'!$C$11,L16='Tabla Impacto'!$D$11),"Leve",IF(OR(L16='Tabla Impacto'!$C$12,L16='Tabla Impacto'!$D$12),"Menor",IF(OR(L16='Tabla Impacto'!$C$13,L16='Tabla Impacto'!$D$13),"Moderado",IF(OR(#REF!='Tabla Impacto'!$C$14,L16='Tabla Impacto'!$D$14),"Mayor",IF(OR(L16='Tabla Impacto'!$C$15,L40='Tabla Impacto'!$D$15),"Catastrófico","")))))</f>
        <v>Moderado</v>
      </c>
      <c r="N16" s="41">
        <f ca="1">IF(M16="","",IF(M16="Leve",0.2,IF(M16="Menor",0.4,IF(M16="Moderado",0.6,IF(M16="Mayor",0.8,IF(M16="Catastrófico",1,))))))</f>
        <v>0.6</v>
      </c>
      <c r="O16" s="42" t="str">
        <f ca="1">IF(OR(AND(I16="Muy Baja",M16="Leve"),AND(I16="Muy Baja",M16="Menor"),AND(I16="Baja",M16="Leve")),"Bajo",IF(OR(AND(I16="Muy baja",M16="Moderado"),AND(I16="Baja",M16="Menor"),AND(I16="Baja",M16="Moderado"),AND(I16="Media",M16="Leve"),AND(I16="Media",M16="Menor"),AND(I16="Media",M16="Moderado"),AND(I16="Alta",M16="Leve"),AND(I16="Alta",M16="Menor")),"Moderado",IF(OR(AND(I16="Muy Baja",M16="Mayor"),AND(I16="Baja",M16="Mayor"),AND(I16="Media",M16="Mayor"),AND(I16="Alta",M16="Moderado"),AND(I16="Alta",M16="Mayor"),AND(I16="Muy Alta",M16="Leve"),AND(I16="Muy Alta",M16="Menor"),AND(I16="Muy Alta",M16="Moderado"),AND(I16="Muy Alta",M16="Mayor")),"Alto",IF(OR(AND(I16="Muy Baja",M16="Catastrófico"),AND(I16="Baja",M16="Catastrófico"),AND(I16="Media",M16="Catastrófico"),AND(I16="Alta",M16="Catastrófico"),AND(I16="Muy Alta",M16="Catastrófico")),"Extremo",""))))</f>
        <v>Moderado</v>
      </c>
      <c r="P16" s="39">
        <v>1</v>
      </c>
      <c r="Q16" s="267" t="s">
        <v>124</v>
      </c>
      <c r="R16" s="39" t="str">
        <f t="shared" si="0"/>
        <v>Probabilidad</v>
      </c>
      <c r="S16" s="44" t="s">
        <v>89</v>
      </c>
      <c r="T16" s="44" t="s">
        <v>90</v>
      </c>
      <c r="U16" s="45" t="str">
        <f t="shared" si="1"/>
        <v>40%</v>
      </c>
      <c r="V16" s="44" t="s">
        <v>91</v>
      </c>
      <c r="W16" s="44" t="s">
        <v>92</v>
      </c>
      <c r="X16" s="44" t="s">
        <v>93</v>
      </c>
      <c r="Y16" s="46">
        <f t="shared" si="2"/>
        <v>0.24</v>
      </c>
      <c r="Z16" s="47" t="str">
        <f t="shared" si="3"/>
        <v>Baja</v>
      </c>
      <c r="AA16" s="45">
        <f t="shared" si="4"/>
        <v>0.24</v>
      </c>
      <c r="AB16" s="47" t="str">
        <f t="shared" ca="1" si="5"/>
        <v>Moderado</v>
      </c>
      <c r="AC16" s="45">
        <f t="shared" ca="1" si="6"/>
        <v>0.6</v>
      </c>
      <c r="AD16" s="48" t="str">
        <f t="shared" ca="1" si="7"/>
        <v>Moderado</v>
      </c>
      <c r="AE16" s="44" t="s">
        <v>94</v>
      </c>
      <c r="AF16" s="275" t="s">
        <v>491</v>
      </c>
      <c r="AG16" s="38" t="s">
        <v>113</v>
      </c>
      <c r="AH16" s="49">
        <v>44958</v>
      </c>
      <c r="AI16" s="282">
        <v>45261</v>
      </c>
      <c r="AJ16" s="64" t="s">
        <v>125</v>
      </c>
      <c r="AK16" s="39">
        <v>1</v>
      </c>
      <c r="AL16" s="285" t="s">
        <v>126</v>
      </c>
      <c r="AM16" s="39">
        <v>1</v>
      </c>
      <c r="AN16" s="363" t="s">
        <v>98</v>
      </c>
      <c r="AO16" s="39">
        <v>1</v>
      </c>
      <c r="AP16" s="52" t="s">
        <v>99</v>
      </c>
      <c r="AQ16" s="65"/>
      <c r="AR16" s="65"/>
      <c r="AS16" s="54"/>
      <c r="AT16" s="54"/>
      <c r="AU16" s="62"/>
      <c r="AV16" s="63"/>
      <c r="AW16" s="303"/>
      <c r="AX16" s="214"/>
      <c r="AY16" s="62"/>
      <c r="AZ16" s="195"/>
      <c r="BA16" s="219"/>
      <c r="BB16" s="308"/>
    </row>
    <row r="17" spans="1:63" ht="139.5" customHeight="1">
      <c r="A17" s="302">
        <v>5</v>
      </c>
      <c r="B17" s="515" t="s">
        <v>20</v>
      </c>
      <c r="C17" s="503" t="s">
        <v>107</v>
      </c>
      <c r="D17" s="503" t="s">
        <v>127</v>
      </c>
      <c r="E17" s="503" t="s">
        <v>128</v>
      </c>
      <c r="F17" s="503" t="s">
        <v>129</v>
      </c>
      <c r="G17" s="503" t="s">
        <v>87</v>
      </c>
      <c r="H17" s="506">
        <v>365</v>
      </c>
      <c r="I17" s="509" t="str">
        <f>IF(H17&lt;=0,"",IF(H17&lt;=2,"Muy Baja",IF(H17&lt;=24,"Baja",IF(H17&lt;=500,"Media",IF(H17&lt;=5000,"Alta","Muy Alta")))))</f>
        <v>Media</v>
      </c>
      <c r="J17" s="512">
        <f>IF(I17="","",IF(I17="Muy Baja",0.2,IF(I17="Baja",0.4,IF(I17="Media",0.6,IF(I17="Alta",0.8,IF(I17="Muy Alta",1,))))))</f>
        <v>0.6</v>
      </c>
      <c r="K17" s="512" t="s">
        <v>88</v>
      </c>
      <c r="L17" s="512" t="str">
        <f ca="1">IF(NOT(ISERROR(MATCH(K17,'Tabla Impacto'!$B$152:$B$154,0))),'Tabla Impacto'!$F$154&amp;"Por favor no seleccionar los criterios de impacto(Afectación Económica o presupuestal y Pérdida Reputacional)",K17)</f>
        <v xml:space="preserve">     El riesgo afecta la imagen de la entidad con algunos usuarios de relevancia frente al logro de los objetivos</v>
      </c>
      <c r="M17" s="509" t="str">
        <f ca="1">IF(OR(L17='Tabla Impacto'!$C$11,L17='Tabla Impacto'!$D$11),"Leve",IF(OR(L17='Tabla Impacto'!$C$12,L17='Tabla Impacto'!$D$12),"Menor",IF(OR(L17='Tabla Impacto'!$C$13,L17='Tabla Impacto'!$D$13),"Moderado",IF(OR(L13='Tabla Impacto'!$C$14,L17='Tabla Impacto'!$D$14),"Mayor",IF(OR(L17='Tabla Impacto'!$C$15,#REF!='Tabla Impacto'!$D$15),"Catastrófico","")))))</f>
        <v>Moderado</v>
      </c>
      <c r="N17" s="512">
        <f ca="1">IF(M17="","",IF(M17="Leve",0.2,IF(M17="Menor",0.4,IF(M17="Moderado",0.6,IF(M17="Mayor",0.8,IF(M17="Catastrófico",1,))))))</f>
        <v>0.6</v>
      </c>
      <c r="O17" s="518" t="str">
        <f ca="1">IF(OR(AND(I17="Muy Baja",M17="Leve"),AND(I17="Muy Baja",M17="Menor"),AND(I17="Baja",M17="Leve")),"Bajo",IF(OR(AND(I17="Muy baja",M17="Moderado"),AND(I17="Baja",M17="Menor"),AND(I17="Baja",M17="Moderado"),AND(I17="Media",M17="Leve"),AND(I17="Media",M17="Menor"),AND(I17="Media",M17="Moderado"),AND(I17="Alta",M17="Leve"),AND(I17="Alta",M17="Menor")),"Moderado",IF(OR(AND(I17="Muy Baja",M17="Mayor"),AND(I17="Baja",M17="Mayor"),AND(I17="Media",M17="Mayor"),AND(I17="Alta",M17="Moderado"),AND(I17="Alta",M17="Mayor"),AND(I17="Muy Alta",M17="Leve"),AND(I17="Muy Alta",M17="Menor"),AND(I17="Muy Alta",M17="Moderado"),AND(I17="Muy Alta",M17="Mayor")),"Alto",IF(OR(AND(I17="Muy Baja",M17="Catastrófico"),AND(I17="Baja",M17="Catastrófico"),AND(I17="Media",M17="Catastrófico"),AND(I17="Alta",M17="Catastrófico"),AND(I17="Muy Alta",M17="Catastrófico")),"Extremo",""))))</f>
        <v>Moderado</v>
      </c>
      <c r="P17" s="39">
        <v>1</v>
      </c>
      <c r="Q17" s="265" t="s">
        <v>478</v>
      </c>
      <c r="R17" s="39" t="str">
        <f t="shared" si="0"/>
        <v>Probabilidad</v>
      </c>
      <c r="S17" s="44" t="s">
        <v>89</v>
      </c>
      <c r="T17" s="44" t="s">
        <v>90</v>
      </c>
      <c r="U17" s="45" t="str">
        <f t="shared" si="1"/>
        <v>40%</v>
      </c>
      <c r="V17" s="44" t="s">
        <v>91</v>
      </c>
      <c r="W17" s="44" t="s">
        <v>92</v>
      </c>
      <c r="X17" s="44" t="s">
        <v>93</v>
      </c>
      <c r="Y17" s="46">
        <f t="shared" si="2"/>
        <v>0.36</v>
      </c>
      <c r="Z17" s="47" t="str">
        <f t="shared" si="3"/>
        <v>Baja</v>
      </c>
      <c r="AA17" s="45">
        <f t="shared" si="4"/>
        <v>0.36</v>
      </c>
      <c r="AB17" s="47" t="str">
        <f t="shared" ca="1" si="5"/>
        <v>Moderado</v>
      </c>
      <c r="AC17" s="45">
        <f t="shared" ca="1" si="6"/>
        <v>0.6</v>
      </c>
      <c r="AD17" s="48" t="str">
        <f t="shared" ca="1" si="7"/>
        <v>Moderado</v>
      </c>
      <c r="AE17" s="44" t="s">
        <v>94</v>
      </c>
      <c r="AF17" s="275" t="s">
        <v>492</v>
      </c>
      <c r="AG17" s="38" t="s">
        <v>113</v>
      </c>
      <c r="AH17" s="49">
        <v>44958</v>
      </c>
      <c r="AI17" s="282">
        <v>45261</v>
      </c>
      <c r="AJ17" s="43" t="s">
        <v>130</v>
      </c>
      <c r="AK17" s="39">
        <v>1</v>
      </c>
      <c r="AL17" s="285" t="s">
        <v>525</v>
      </c>
      <c r="AM17" s="39">
        <v>1</v>
      </c>
      <c r="AN17" s="363" t="s">
        <v>98</v>
      </c>
      <c r="AO17" s="39">
        <v>1</v>
      </c>
      <c r="AP17" s="52" t="s">
        <v>99</v>
      </c>
      <c r="AQ17" s="65"/>
      <c r="AR17" s="65"/>
      <c r="AS17" s="54"/>
      <c r="AT17" s="54"/>
      <c r="AU17" s="53"/>
      <c r="AV17" s="66"/>
      <c r="AW17" s="303"/>
      <c r="AX17" s="214"/>
      <c r="AY17" s="53"/>
      <c r="AZ17" s="196"/>
      <c r="BA17" s="221"/>
      <c r="BB17" s="308"/>
    </row>
    <row r="18" spans="1:63" ht="120.75" customHeight="1">
      <c r="A18" s="307"/>
      <c r="B18" s="516"/>
      <c r="C18" s="504"/>
      <c r="D18" s="504"/>
      <c r="E18" s="504"/>
      <c r="F18" s="504"/>
      <c r="G18" s="504"/>
      <c r="H18" s="507"/>
      <c r="I18" s="510"/>
      <c r="J18" s="513"/>
      <c r="K18" s="513"/>
      <c r="L18" s="513"/>
      <c r="M18" s="510"/>
      <c r="N18" s="513"/>
      <c r="O18" s="519"/>
      <c r="P18" s="39">
        <v>2</v>
      </c>
      <c r="Q18" s="265" t="s">
        <v>479</v>
      </c>
      <c r="R18" s="39" t="str">
        <f t="shared" si="0"/>
        <v>Probabilidad</v>
      </c>
      <c r="S18" s="44" t="s">
        <v>89</v>
      </c>
      <c r="T18" s="44" t="s">
        <v>90</v>
      </c>
      <c r="U18" s="45" t="str">
        <f t="shared" si="1"/>
        <v>40%</v>
      </c>
      <c r="V18" s="44" t="s">
        <v>91</v>
      </c>
      <c r="W18" s="44" t="s">
        <v>92</v>
      </c>
      <c r="X18" s="44" t="s">
        <v>93</v>
      </c>
      <c r="Y18" s="46">
        <f t="shared" si="2"/>
        <v>0</v>
      </c>
      <c r="Z18" s="47" t="str">
        <f t="shared" si="3"/>
        <v>Muy Baja</v>
      </c>
      <c r="AA18" s="45">
        <f t="shared" si="4"/>
        <v>0</v>
      </c>
      <c r="AB18" s="47" t="str">
        <f t="shared" si="5"/>
        <v>Leve</v>
      </c>
      <c r="AC18" s="45">
        <f t="shared" si="6"/>
        <v>0</v>
      </c>
      <c r="AD18" s="48" t="str">
        <f t="shared" si="7"/>
        <v>Bajo</v>
      </c>
      <c r="AE18" s="44" t="s">
        <v>94</v>
      </c>
      <c r="AF18" s="275" t="s">
        <v>493</v>
      </c>
      <c r="AG18" s="39" t="s">
        <v>131</v>
      </c>
      <c r="AH18" s="49">
        <v>44958</v>
      </c>
      <c r="AI18" s="282">
        <v>45261</v>
      </c>
      <c r="AJ18" s="67" t="s">
        <v>132</v>
      </c>
      <c r="AK18" s="39">
        <v>2</v>
      </c>
      <c r="AL18" s="285" t="s">
        <v>526</v>
      </c>
      <c r="AM18" s="39">
        <v>2</v>
      </c>
      <c r="AN18" s="363" t="s">
        <v>98</v>
      </c>
      <c r="AO18" s="39">
        <v>2</v>
      </c>
      <c r="AP18" s="52" t="s">
        <v>99</v>
      </c>
      <c r="AQ18" s="53"/>
      <c r="AR18" s="54"/>
      <c r="AS18" s="54"/>
      <c r="AT18" s="54"/>
      <c r="AU18" s="54"/>
      <c r="AV18" s="54"/>
      <c r="AW18" s="303"/>
      <c r="AX18" s="214"/>
      <c r="AY18" s="54"/>
      <c r="AZ18" s="54"/>
      <c r="BA18" s="219"/>
      <c r="BB18" s="308"/>
    </row>
    <row r="19" spans="1:63" ht="152.25" customHeight="1">
      <c r="A19" s="307"/>
      <c r="B19" s="516"/>
      <c r="C19" s="504"/>
      <c r="D19" s="504"/>
      <c r="E19" s="504"/>
      <c r="F19" s="504"/>
      <c r="G19" s="504"/>
      <c r="H19" s="507"/>
      <c r="I19" s="510"/>
      <c r="J19" s="513"/>
      <c r="K19" s="513"/>
      <c r="L19" s="513"/>
      <c r="M19" s="510"/>
      <c r="N19" s="513"/>
      <c r="O19" s="519"/>
      <c r="P19" s="39">
        <v>3</v>
      </c>
      <c r="Q19" s="265" t="s">
        <v>133</v>
      </c>
      <c r="R19" s="39" t="str">
        <f t="shared" si="0"/>
        <v>Probabilidad</v>
      </c>
      <c r="S19" s="44" t="s">
        <v>89</v>
      </c>
      <c r="T19" s="44" t="s">
        <v>90</v>
      </c>
      <c r="U19" s="45" t="str">
        <f t="shared" si="1"/>
        <v>40%</v>
      </c>
      <c r="V19" s="44" t="s">
        <v>91</v>
      </c>
      <c r="W19" s="44" t="s">
        <v>92</v>
      </c>
      <c r="X19" s="44" t="s">
        <v>93</v>
      </c>
      <c r="Y19" s="46">
        <f t="shared" si="2"/>
        <v>0</v>
      </c>
      <c r="Z19" s="47" t="str">
        <f t="shared" si="3"/>
        <v>Muy Baja</v>
      </c>
      <c r="AA19" s="45">
        <f t="shared" si="4"/>
        <v>0</v>
      </c>
      <c r="AB19" s="47" t="str">
        <f t="shared" si="5"/>
        <v>Leve</v>
      </c>
      <c r="AC19" s="45">
        <f t="shared" si="6"/>
        <v>0</v>
      </c>
      <c r="AD19" s="48" t="str">
        <f t="shared" si="7"/>
        <v>Bajo</v>
      </c>
      <c r="AE19" s="44" t="s">
        <v>94</v>
      </c>
      <c r="AF19" s="275" t="s">
        <v>133</v>
      </c>
      <c r="AG19" s="38" t="s">
        <v>113</v>
      </c>
      <c r="AH19" s="49">
        <v>44958</v>
      </c>
      <c r="AI19" s="282">
        <v>45261</v>
      </c>
      <c r="AJ19" s="67" t="s">
        <v>134</v>
      </c>
      <c r="AK19" s="39">
        <v>3</v>
      </c>
      <c r="AL19" s="285" t="s">
        <v>536</v>
      </c>
      <c r="AM19" s="39">
        <v>3</v>
      </c>
      <c r="AN19" s="363" t="s">
        <v>98</v>
      </c>
      <c r="AO19" s="39">
        <v>3</v>
      </c>
      <c r="AP19" s="52" t="s">
        <v>99</v>
      </c>
      <c r="AQ19" s="53"/>
      <c r="AR19" s="58"/>
      <c r="AS19" s="54"/>
      <c r="AT19" s="54"/>
      <c r="AU19" s="68"/>
      <c r="AV19" s="69"/>
      <c r="AW19" s="303"/>
      <c r="AX19" s="212"/>
      <c r="AY19" s="194"/>
      <c r="AZ19" s="197"/>
      <c r="BA19" s="219"/>
      <c r="BB19" s="304"/>
    </row>
    <row r="20" spans="1:63" ht="132.75" customHeight="1">
      <c r="A20" s="307"/>
      <c r="B20" s="516"/>
      <c r="C20" s="504"/>
      <c r="D20" s="504"/>
      <c r="E20" s="504"/>
      <c r="F20" s="504"/>
      <c r="G20" s="504"/>
      <c r="H20" s="507"/>
      <c r="I20" s="510"/>
      <c r="J20" s="513"/>
      <c r="K20" s="513"/>
      <c r="L20" s="513"/>
      <c r="M20" s="510"/>
      <c r="N20" s="513"/>
      <c r="O20" s="519"/>
      <c r="P20" s="39">
        <v>4</v>
      </c>
      <c r="Q20" s="265" t="s">
        <v>135</v>
      </c>
      <c r="R20" s="39" t="str">
        <f t="shared" si="0"/>
        <v>Probabilidad</v>
      </c>
      <c r="S20" s="44" t="s">
        <v>116</v>
      </c>
      <c r="T20" s="44" t="s">
        <v>90</v>
      </c>
      <c r="U20" s="45" t="str">
        <f t="shared" si="1"/>
        <v>30%</v>
      </c>
      <c r="V20" s="44" t="s">
        <v>91</v>
      </c>
      <c r="W20" s="44" t="s">
        <v>92</v>
      </c>
      <c r="X20" s="44" t="s">
        <v>93</v>
      </c>
      <c r="Y20" s="46">
        <f t="shared" si="2"/>
        <v>0</v>
      </c>
      <c r="Z20" s="47" t="str">
        <f t="shared" si="3"/>
        <v>Muy Baja</v>
      </c>
      <c r="AA20" s="45">
        <f t="shared" si="4"/>
        <v>0</v>
      </c>
      <c r="AB20" s="47" t="str">
        <f t="shared" si="5"/>
        <v>Leve</v>
      </c>
      <c r="AC20" s="45">
        <f t="shared" si="6"/>
        <v>0</v>
      </c>
      <c r="AD20" s="48" t="str">
        <f t="shared" si="7"/>
        <v>Bajo</v>
      </c>
      <c r="AE20" s="44" t="s">
        <v>94</v>
      </c>
      <c r="AF20" s="275" t="s">
        <v>494</v>
      </c>
      <c r="AG20" s="39" t="s">
        <v>105</v>
      </c>
      <c r="AH20" s="49">
        <v>44958</v>
      </c>
      <c r="AI20" s="282">
        <v>45261</v>
      </c>
      <c r="AJ20" s="70" t="s">
        <v>117</v>
      </c>
      <c r="AK20" s="39">
        <v>4</v>
      </c>
      <c r="AL20" s="285" t="s">
        <v>537</v>
      </c>
      <c r="AM20" s="39">
        <v>4</v>
      </c>
      <c r="AN20" s="363" t="s">
        <v>98</v>
      </c>
      <c r="AO20" s="39">
        <v>4</v>
      </c>
      <c r="AP20" s="52" t="s">
        <v>99</v>
      </c>
      <c r="AQ20" s="53"/>
      <c r="AR20" s="58"/>
      <c r="AS20" s="54"/>
      <c r="AT20" s="54"/>
      <c r="AU20" s="54"/>
      <c r="AV20" s="58"/>
      <c r="AW20" s="303"/>
      <c r="AX20" s="214"/>
      <c r="AY20" s="54"/>
      <c r="AZ20" s="192"/>
      <c r="BA20" s="219"/>
      <c r="BB20" s="310"/>
    </row>
    <row r="21" spans="1:63" ht="168.75" customHeight="1">
      <c r="A21" s="292"/>
      <c r="B21" s="517"/>
      <c r="C21" s="505"/>
      <c r="D21" s="505"/>
      <c r="E21" s="505"/>
      <c r="F21" s="505"/>
      <c r="G21" s="505"/>
      <c r="H21" s="508"/>
      <c r="I21" s="511"/>
      <c r="J21" s="514"/>
      <c r="K21" s="514"/>
      <c r="L21" s="514"/>
      <c r="M21" s="511"/>
      <c r="N21" s="514"/>
      <c r="O21" s="520"/>
      <c r="P21" s="39">
        <v>5</v>
      </c>
      <c r="Q21" s="265" t="s">
        <v>136</v>
      </c>
      <c r="R21" s="39" t="str">
        <f t="shared" si="0"/>
        <v>Impacto</v>
      </c>
      <c r="S21" s="44" t="s">
        <v>137</v>
      </c>
      <c r="T21" s="44" t="s">
        <v>90</v>
      </c>
      <c r="U21" s="45" t="str">
        <f t="shared" si="1"/>
        <v>25%</v>
      </c>
      <c r="V21" s="44" t="s">
        <v>91</v>
      </c>
      <c r="W21" s="44" t="s">
        <v>138</v>
      </c>
      <c r="X21" s="44" t="s">
        <v>93</v>
      </c>
      <c r="Y21" s="46">
        <f t="shared" si="2"/>
        <v>0</v>
      </c>
      <c r="Z21" s="47" t="str">
        <f t="shared" si="3"/>
        <v>Muy Baja</v>
      </c>
      <c r="AA21" s="45">
        <f t="shared" si="4"/>
        <v>0</v>
      </c>
      <c r="AB21" s="47" t="str">
        <f t="shared" si="5"/>
        <v>Leve</v>
      </c>
      <c r="AC21" s="45">
        <f t="shared" si="6"/>
        <v>0</v>
      </c>
      <c r="AD21" s="48" t="str">
        <f t="shared" si="7"/>
        <v>Bajo</v>
      </c>
      <c r="AE21" s="44" t="s">
        <v>94</v>
      </c>
      <c r="AF21" s="275" t="s">
        <v>495</v>
      </c>
      <c r="AG21" s="39" t="s">
        <v>139</v>
      </c>
      <c r="AH21" s="49">
        <v>44958</v>
      </c>
      <c r="AI21" s="282">
        <v>45291</v>
      </c>
      <c r="AJ21" s="70" t="s">
        <v>117</v>
      </c>
      <c r="AK21" s="39">
        <v>5</v>
      </c>
      <c r="AL21" s="285" t="s">
        <v>140</v>
      </c>
      <c r="AM21" s="39">
        <v>5</v>
      </c>
      <c r="AN21" s="363" t="s">
        <v>98</v>
      </c>
      <c r="AO21" s="39">
        <v>5</v>
      </c>
      <c r="AP21" s="52" t="s">
        <v>99</v>
      </c>
      <c r="AQ21" s="71"/>
      <c r="AR21" s="72"/>
      <c r="AS21" s="54"/>
      <c r="AT21" s="54"/>
      <c r="AU21" s="68"/>
      <c r="AV21" s="58"/>
      <c r="AW21" s="303"/>
      <c r="AX21" s="212"/>
      <c r="AY21" s="54"/>
      <c r="AZ21" s="193"/>
      <c r="BA21" s="219"/>
      <c r="BB21" s="310"/>
      <c r="BC21" s="1"/>
      <c r="BD21" s="1"/>
      <c r="BE21" s="1"/>
      <c r="BF21" s="1"/>
      <c r="BG21" s="1"/>
      <c r="BH21" s="1"/>
      <c r="BI21" s="1"/>
      <c r="BJ21" s="1"/>
      <c r="BK21" s="1"/>
    </row>
    <row r="22" spans="1:63" ht="165" customHeight="1">
      <c r="A22" s="302">
        <v>6</v>
      </c>
      <c r="B22" s="515" t="s">
        <v>141</v>
      </c>
      <c r="C22" s="503" t="s">
        <v>86</v>
      </c>
      <c r="D22" s="503" t="s">
        <v>142</v>
      </c>
      <c r="E22" s="503" t="s">
        <v>143</v>
      </c>
      <c r="F22" s="503" t="s">
        <v>144</v>
      </c>
      <c r="G22" s="503" t="s">
        <v>87</v>
      </c>
      <c r="H22" s="506">
        <v>3</v>
      </c>
      <c r="I22" s="509" t="str">
        <f>IF(H22&lt;=0,"",IF(H22&lt;=2,"Muy Baja",IF(H22&lt;=24,"Baja",IF(H22&lt;=500,"Media",IF(H22&lt;=5000,"Alta","Muy Alta")))))</f>
        <v>Baja</v>
      </c>
      <c r="J22" s="512">
        <f>IF(I22="","",IF(I22="Muy Baja",0.2,IF(I22="Baja",0.4,IF(I22="Media",0.6,IF(I22="Alta",0.8,IF(I22="Muy Alta",1,))))))</f>
        <v>0.4</v>
      </c>
      <c r="K22" s="512" t="s">
        <v>145</v>
      </c>
      <c r="L22" s="512" t="str">
        <f ca="1">IF(NOT(ISERROR(MATCH(K22,'Tabla Impacto'!$B$152:$B$154,0))),'Tabla Impacto'!$F$154&amp;"Por favor no seleccionar los criterios de impacto(Afectación Económica o presupuestal y Pérdida Reputacional)",K22)</f>
        <v xml:space="preserve">     Entre 100 y 500 SMLMV </v>
      </c>
      <c r="M22" s="509" t="s">
        <v>146</v>
      </c>
      <c r="N22" s="512">
        <f>IF(M22="","",IF(M22="Leve",0.2,IF(M22="Menor",0.4,IF(M22="Moderado",0.6,IF(M22="Mayor",0.8,IF(M22="Catastrófico",1,))))))</f>
        <v>0.6</v>
      </c>
      <c r="O22" s="518" t="str">
        <f>IF(OR(AND(I22="Muy Baja",M22="Leve"),AND(I22="Muy Baja",M22="Menor"),AND(I22="Baja",M22="Leve")),"Bajo",IF(OR(AND(I22="Muy baja",M22="Moderado"),AND(I22="Baja",M22="Menor"),AND(I22="Baja",M22="Moderado"),AND(I22="Media",M22="Leve"),AND(I22="Media",M22="Menor"),AND(I22="Media",M22="Moderado"),AND(I22="Alta",M22="Leve"),AND(I22="Alta",M22="Menor")),"Moderado",IF(OR(AND(I22="Muy Baja",M22="Mayor"),AND(I22="Baja",M22="Mayor"),AND(I22="Media",M22="Mayor"),AND(I22="Alta",M22="Moderado"),AND(I22="Alta",M22="Mayor"),AND(I22="Muy Alta",M22="Leve"),AND(I22="Muy Alta",M22="Menor"),AND(I22="Muy Alta",M22="Moderado"),AND(I22="Muy Alta",M22="Mayor")),"Alto",IF(OR(AND(I22="Muy Baja",M22="Catastrófico"),AND(I22="Baja",M22="Catastrófico"),AND(I22="Media",M22="Catastrófico"),AND(I22="Alta",M22="Catastrófico"),AND(I22="Muy Alta",M22="Catastrófico")),"Extremo",""))))</f>
        <v>Moderado</v>
      </c>
      <c r="P22" s="39">
        <v>1</v>
      </c>
      <c r="Q22" s="265" t="s">
        <v>147</v>
      </c>
      <c r="R22" s="39" t="str">
        <f t="shared" si="0"/>
        <v>Probabilidad</v>
      </c>
      <c r="S22" s="44" t="s">
        <v>89</v>
      </c>
      <c r="T22" s="44" t="s">
        <v>90</v>
      </c>
      <c r="U22" s="45" t="str">
        <f t="shared" si="1"/>
        <v>40%</v>
      </c>
      <c r="V22" s="44" t="s">
        <v>91</v>
      </c>
      <c r="W22" s="44" t="s">
        <v>92</v>
      </c>
      <c r="X22" s="44" t="s">
        <v>93</v>
      </c>
      <c r="Y22" s="46">
        <f t="shared" si="2"/>
        <v>0.24</v>
      </c>
      <c r="Z22" s="47" t="str">
        <f t="shared" si="3"/>
        <v>Baja</v>
      </c>
      <c r="AA22" s="45">
        <f t="shared" si="4"/>
        <v>0.24</v>
      </c>
      <c r="AB22" s="47" t="str">
        <f t="shared" si="5"/>
        <v>Moderado</v>
      </c>
      <c r="AC22" s="45">
        <f t="shared" si="6"/>
        <v>0.6</v>
      </c>
      <c r="AD22" s="48" t="str">
        <f t="shared" si="7"/>
        <v>Moderado</v>
      </c>
      <c r="AE22" s="44" t="s">
        <v>94</v>
      </c>
      <c r="AF22" s="275" t="s">
        <v>496</v>
      </c>
      <c r="AG22" s="38" t="s">
        <v>105</v>
      </c>
      <c r="AH22" s="49">
        <v>44958</v>
      </c>
      <c r="AI22" s="282">
        <v>45261</v>
      </c>
      <c r="AJ22" s="50" t="s">
        <v>148</v>
      </c>
      <c r="AK22" s="39">
        <v>1</v>
      </c>
      <c r="AL22" s="285" t="s">
        <v>538</v>
      </c>
      <c r="AM22" s="39">
        <v>1</v>
      </c>
      <c r="AN22" s="363" t="s">
        <v>98</v>
      </c>
      <c r="AO22" s="39">
        <v>1</v>
      </c>
      <c r="AP22" s="52" t="s">
        <v>99</v>
      </c>
      <c r="AQ22" s="53"/>
      <c r="AR22" s="53"/>
      <c r="AS22" s="54"/>
      <c r="AT22" s="54"/>
      <c r="AU22" s="68"/>
      <c r="AV22" s="58"/>
      <c r="AW22" s="303"/>
      <c r="AX22" s="212"/>
      <c r="AY22" s="198"/>
      <c r="AZ22" s="192"/>
      <c r="BA22" s="219"/>
      <c r="BB22" s="310"/>
    </row>
    <row r="23" spans="1:63" ht="102">
      <c r="A23" s="307"/>
      <c r="B23" s="517"/>
      <c r="C23" s="505"/>
      <c r="D23" s="505"/>
      <c r="E23" s="505"/>
      <c r="F23" s="505"/>
      <c r="G23" s="505"/>
      <c r="H23" s="508"/>
      <c r="I23" s="511"/>
      <c r="J23" s="514"/>
      <c r="K23" s="514"/>
      <c r="L23" s="514"/>
      <c r="M23" s="511"/>
      <c r="N23" s="514"/>
      <c r="O23" s="520"/>
      <c r="P23" s="39">
        <v>2</v>
      </c>
      <c r="Q23" s="265" t="s">
        <v>149</v>
      </c>
      <c r="R23" s="39" t="str">
        <f t="shared" si="0"/>
        <v>Probabilidad</v>
      </c>
      <c r="S23" s="44" t="s">
        <v>89</v>
      </c>
      <c r="T23" s="44" t="s">
        <v>90</v>
      </c>
      <c r="U23" s="45" t="str">
        <f t="shared" si="1"/>
        <v>40%</v>
      </c>
      <c r="V23" s="44" t="s">
        <v>91</v>
      </c>
      <c r="W23" s="44" t="s">
        <v>92</v>
      </c>
      <c r="X23" s="44" t="s">
        <v>93</v>
      </c>
      <c r="Y23" s="46">
        <f t="shared" si="2"/>
        <v>0</v>
      </c>
      <c r="Z23" s="47" t="str">
        <f t="shared" si="3"/>
        <v>Muy Baja</v>
      </c>
      <c r="AA23" s="45">
        <f t="shared" si="4"/>
        <v>0</v>
      </c>
      <c r="AB23" s="47" t="str">
        <f t="shared" si="5"/>
        <v>Leve</v>
      </c>
      <c r="AC23" s="45">
        <f t="shared" si="6"/>
        <v>0</v>
      </c>
      <c r="AD23" s="48" t="str">
        <f t="shared" si="7"/>
        <v>Bajo</v>
      </c>
      <c r="AE23" s="44" t="s">
        <v>94</v>
      </c>
      <c r="AF23" s="275" t="s">
        <v>497</v>
      </c>
      <c r="AG23" s="39" t="s">
        <v>131</v>
      </c>
      <c r="AH23" s="49">
        <v>44958</v>
      </c>
      <c r="AI23" s="282">
        <v>45261</v>
      </c>
      <c r="AJ23" s="67" t="s">
        <v>150</v>
      </c>
      <c r="AK23" s="39">
        <v>2</v>
      </c>
      <c r="AL23" s="285" t="s">
        <v>151</v>
      </c>
      <c r="AM23" s="39">
        <v>2</v>
      </c>
      <c r="AN23" s="363" t="s">
        <v>98</v>
      </c>
      <c r="AO23" s="39">
        <v>2</v>
      </c>
      <c r="AP23" s="52" t="s">
        <v>99</v>
      </c>
      <c r="AQ23" s="54"/>
      <c r="AR23" s="54"/>
      <c r="AS23" s="54"/>
      <c r="AT23" s="54"/>
      <c r="AU23" s="54"/>
      <c r="AV23" s="54"/>
      <c r="AW23" s="303"/>
      <c r="AX23" s="220"/>
      <c r="AY23" s="54"/>
      <c r="AZ23" s="54"/>
      <c r="BA23" s="221"/>
      <c r="BB23" s="308"/>
    </row>
    <row r="24" spans="1:63" ht="234" customHeight="1">
      <c r="A24" s="309">
        <v>7</v>
      </c>
      <c r="B24" s="367" t="s">
        <v>141</v>
      </c>
      <c r="C24" s="256" t="s">
        <v>107</v>
      </c>
      <c r="D24" s="256" t="s">
        <v>152</v>
      </c>
      <c r="E24" s="256" t="s">
        <v>153</v>
      </c>
      <c r="F24" s="256" t="s">
        <v>154</v>
      </c>
      <c r="G24" s="256" t="s">
        <v>87</v>
      </c>
      <c r="H24" s="257">
        <v>12</v>
      </c>
      <c r="I24" s="260" t="str">
        <f>IF(H24&lt;=0,"",IF(H24&lt;=2,"Muy Baja",IF(H24&lt;=24,"Baja",IF(H24&lt;=500,"Media",IF(H24&lt;=5000,"Alta","Muy Alta")))))</f>
        <v>Baja</v>
      </c>
      <c r="J24" s="261">
        <f>IF(I24="","",IF(I24="Muy Baja",0.2,IF(I24="Baja",0.4,IF(I24="Media",0.6,IF(I24="Alta",0.8,IF(I24="Muy Alta",1,))))))</f>
        <v>0.4</v>
      </c>
      <c r="K24" s="261" t="s">
        <v>88</v>
      </c>
      <c r="L24" s="261" t="str">
        <f>IF(NOT(ISERROR(MATCH(K24,'[1]Tabla Impacto'!$B$152:$B$154,0))),'[1]Tabla Impacto'!$F$154&amp;"Por favor no seleccionar los criterios de impacto(Afectación Económica o presupuestal y Pérdida Reputacional)",K24)</f>
        <v xml:space="preserve">     El riesgo afecta la imagen de la entidad con algunos usuarios de relevancia frente al logro de los objetivos</v>
      </c>
      <c r="M24" s="260" t="s">
        <v>146</v>
      </c>
      <c r="N24" s="261">
        <f>IF(M24="","",IF(M24="Leve",0.2,IF(M24="Menor",0.4,IF(M24="Moderado",0.6,IF(M24="Mayor",0.8,IF(M24="Catastrófico",1,))))))</f>
        <v>0.6</v>
      </c>
      <c r="O24" s="262" t="str">
        <f>IF(OR(AND(I24="Muy Baja",M24="Leve"),AND(I24="Muy Baja",M24="Menor"),AND(I24="Baja",M24="Leve")),"Bajo",IF(OR(AND(I24="Muy baja",M24="Moderado"),AND(I24="Baja",M24="Menor"),AND(I24="Baja",M24="Moderado"),AND(I24="Media",M24="Leve"),AND(I24="Media",M24="Menor"),AND(I24="Media",M24="Moderado"),AND(I24="Alta",M24="Leve"),AND(I24="Alta",M24="Menor")),"Moderado",IF(OR(AND(I24="Muy Baja",M24="Mayor"),AND(I24="Baja",M24="Mayor"),AND(I24="Media",M24="Mayor"),AND(I24="Alta",M24="Moderado"),AND(I24="Alta",M24="Mayor"),AND(I24="Muy Alta",M24="Leve"),AND(I24="Muy Alta",M24="Menor"),AND(I24="Muy Alta",M24="Moderado"),AND(I24="Muy Alta",M24="Mayor")),"Alto",IF(OR(AND(I24="Muy Baja",M24="Catastrófico"),AND(I24="Baja",M24="Catastrófico"),AND(I24="Media",M24="Catastrófico"),AND(I24="Alta",M24="Catastrófico"),AND(I24="Muy Alta",M24="Catastrófico")),"Extremo",""))))</f>
        <v>Moderado</v>
      </c>
      <c r="P24" s="257">
        <v>1</v>
      </c>
      <c r="Q24" s="268" t="s">
        <v>162</v>
      </c>
      <c r="R24" s="39" t="str">
        <f t="shared" si="0"/>
        <v>Probabilidad</v>
      </c>
      <c r="S24" s="44" t="s">
        <v>89</v>
      </c>
      <c r="T24" s="44" t="s">
        <v>90</v>
      </c>
      <c r="U24" s="45" t="str">
        <f t="shared" si="1"/>
        <v>40%</v>
      </c>
      <c r="V24" s="44" t="s">
        <v>91</v>
      </c>
      <c r="W24" s="44" t="s">
        <v>92</v>
      </c>
      <c r="X24" s="44" t="s">
        <v>93</v>
      </c>
      <c r="Y24" s="46">
        <f t="shared" si="2"/>
        <v>0.24</v>
      </c>
      <c r="Z24" s="47" t="str">
        <f t="shared" si="3"/>
        <v>Baja</v>
      </c>
      <c r="AA24" s="45">
        <f t="shared" si="4"/>
        <v>0.24</v>
      </c>
      <c r="AB24" s="47" t="str">
        <f t="shared" si="5"/>
        <v>Moderado</v>
      </c>
      <c r="AC24" s="45">
        <f t="shared" si="6"/>
        <v>0.6</v>
      </c>
      <c r="AD24" s="48" t="str">
        <f t="shared" si="7"/>
        <v>Moderado</v>
      </c>
      <c r="AE24" s="44" t="s">
        <v>94</v>
      </c>
      <c r="AF24" s="275" t="s">
        <v>498</v>
      </c>
      <c r="AG24" s="38" t="s">
        <v>155</v>
      </c>
      <c r="AH24" s="49">
        <v>44958</v>
      </c>
      <c r="AI24" s="282">
        <v>45291</v>
      </c>
      <c r="AJ24" s="67" t="s">
        <v>156</v>
      </c>
      <c r="AK24" s="39">
        <v>1</v>
      </c>
      <c r="AL24" s="285" t="s">
        <v>539</v>
      </c>
      <c r="AM24" s="39">
        <v>1</v>
      </c>
      <c r="AN24" s="363" t="s">
        <v>98</v>
      </c>
      <c r="AO24" s="39">
        <v>1</v>
      </c>
      <c r="AP24" s="73" t="s">
        <v>99</v>
      </c>
      <c r="AQ24" s="51"/>
      <c r="AR24" s="74"/>
      <c r="AS24" s="54"/>
      <c r="AT24" s="54"/>
      <c r="AU24" s="51"/>
      <c r="AV24" s="74"/>
      <c r="AW24" s="303"/>
      <c r="AX24" s="214"/>
      <c r="AY24" s="59"/>
      <c r="AZ24" s="61"/>
      <c r="BA24" s="221"/>
      <c r="BB24" s="311"/>
      <c r="BC24" s="1"/>
      <c r="BD24" s="1"/>
      <c r="BE24" s="1"/>
      <c r="BF24" s="1"/>
      <c r="BG24" s="1"/>
      <c r="BH24" s="1"/>
      <c r="BI24" s="1"/>
      <c r="BJ24" s="1"/>
      <c r="BK24" s="1"/>
    </row>
    <row r="25" spans="1:63" ht="114.75">
      <c r="A25" s="302">
        <v>8</v>
      </c>
      <c r="B25" s="515" t="s">
        <v>141</v>
      </c>
      <c r="C25" s="503" t="s">
        <v>86</v>
      </c>
      <c r="D25" s="503" t="s">
        <v>157</v>
      </c>
      <c r="E25" s="503" t="s">
        <v>158</v>
      </c>
      <c r="F25" s="503" t="s">
        <v>159</v>
      </c>
      <c r="G25" s="503" t="s">
        <v>160</v>
      </c>
      <c r="H25" s="506">
        <v>180</v>
      </c>
      <c r="I25" s="509" t="str">
        <f>IF(H25&lt;=0,"",IF(H25&lt;=2,"Muy Baja",IF(H25&lt;=24,"Baja",IF(H25&lt;=500,"Media",IF(H25&lt;=5000,"Alta","Muy Alta")))))</f>
        <v>Media</v>
      </c>
      <c r="J25" s="512">
        <f>IF(I25="","",IF(I25="Muy Baja",0.2,IF(I25="Baja",0.4,IF(I25="Media",0.6,IF(I25="Alta",0.8,IF(I25="Muy Alta",1,))))))</f>
        <v>0.6</v>
      </c>
      <c r="K25" s="512" t="s">
        <v>161</v>
      </c>
      <c r="L25" s="512" t="str">
        <f ca="1">IF(NOT(ISERROR(MATCH(K25,'Tabla Impacto'!$B$152:$B$154,0))),'Tabla Impacto'!$F$154&amp;"Por favor no seleccionar los criterios de impacto(Afectación Económica o presupuestal y Pérdida Reputacional)",K25)</f>
        <v xml:space="preserve">     El riesgo afecta la imagen de de la entidad con efecto publicitario sostenido a nivel de sector administrativo, nivel departamental o municipal</v>
      </c>
      <c r="M25" s="509" t="str">
        <f ca="1">IF(OR(L25='Tabla Impacto'!$C$11,L25='Tabla Impacto'!$D$11),"Leve",IF(OR(L25='Tabla Impacto'!$C$12,L25='Tabla Impacto'!$D$12),"Menor",IF(OR(L25='Tabla Impacto'!$C$13,L25='Tabla Impacto'!$D$13),"Moderado",IF(OR(L28='Tabla Impacto'!$C$14,L25='Tabla Impacto'!$D$14),"Mayor",IF(OR(L25='Tabla Impacto'!$C$15,#REF!='Tabla Impacto'!$D$15),"Catastrófico","")))))</f>
        <v>Mayor</v>
      </c>
      <c r="N25" s="512">
        <f ca="1">IF(M25="","",IF(M25="Leve",0.2,IF(M25="Menor",0.4,IF(M25="Moderado",0.6,IF(M25="Mayor",0.8,IF(M25="Catastrófico",1,))))))</f>
        <v>0.8</v>
      </c>
      <c r="O25" s="518" t="str">
        <f ca="1">IF(OR(AND(I25="Muy Baja",M25="Leve"),AND(I25="Muy Baja",M25="Menor"),AND(I25="Baja",M25="Leve")),"Bajo",IF(OR(AND(I25="Muy baja",M25="Moderado"),AND(I25="Baja",M25="Menor"),AND(I25="Baja",M25="Moderado"),AND(I25="Media",M25="Leve"),AND(I25="Media",M25="Menor"),AND(I25="Media",M25="Moderado"),AND(I25="Alta",M25="Leve"),AND(I25="Alta",M25="Menor")),"Moderado",IF(OR(AND(I25="Muy Baja",M25="Mayor"),AND(I25="Baja",M25="Mayor"),AND(I25="Media",M25="Mayor"),AND(I25="Alta",M25="Moderado"),AND(I25="Alta",M25="Mayor"),AND(I25="Muy Alta",M25="Leve"),AND(I25="Muy Alta",M25="Menor"),AND(I25="Muy Alta",M25="Moderado"),AND(I25="Muy Alta",M25="Mayor")),"Alto",IF(OR(AND(I25="Muy Baja",M25="Catastrófico"),AND(I25="Baja",M25="Catastrófico"),AND(I25="Media",M25="Catastrófico"),AND(I25="Alta",M25="Catastrófico"),AND(I25="Muy Alta",M25="Catastrófico")),"Extremo",""))))</f>
        <v>Alto</v>
      </c>
      <c r="P25" s="39">
        <v>1</v>
      </c>
      <c r="Q25" s="268" t="s">
        <v>166</v>
      </c>
      <c r="R25" s="39" t="str">
        <f t="shared" si="0"/>
        <v>Probabilidad</v>
      </c>
      <c r="S25" s="44" t="s">
        <v>116</v>
      </c>
      <c r="T25" s="44" t="s">
        <v>163</v>
      </c>
      <c r="U25" s="45" t="str">
        <f t="shared" si="1"/>
        <v>40%</v>
      </c>
      <c r="V25" s="44" t="s">
        <v>91</v>
      </c>
      <c r="W25" s="44" t="s">
        <v>92</v>
      </c>
      <c r="X25" s="44" t="s">
        <v>93</v>
      </c>
      <c r="Y25" s="46">
        <f t="shared" si="2"/>
        <v>0.36</v>
      </c>
      <c r="Z25" s="47" t="str">
        <f t="shared" si="3"/>
        <v>Baja</v>
      </c>
      <c r="AA25" s="45">
        <f t="shared" si="4"/>
        <v>0.36</v>
      </c>
      <c r="AB25" s="47" t="str">
        <f t="shared" ca="1" si="5"/>
        <v>Mayor</v>
      </c>
      <c r="AC25" s="45">
        <f t="shared" ca="1" si="6"/>
        <v>0.8</v>
      </c>
      <c r="AD25" s="48" t="str">
        <f t="shared" ca="1" si="7"/>
        <v>Alto</v>
      </c>
      <c r="AE25" s="44" t="s">
        <v>94</v>
      </c>
      <c r="AF25" s="275" t="s">
        <v>499</v>
      </c>
      <c r="AG25" s="38" t="s">
        <v>155</v>
      </c>
      <c r="AH25" s="49">
        <v>44958</v>
      </c>
      <c r="AI25" s="282">
        <v>45261</v>
      </c>
      <c r="AJ25" s="67" t="s">
        <v>164</v>
      </c>
      <c r="AK25" s="39">
        <v>1</v>
      </c>
      <c r="AL25" s="285" t="s">
        <v>165</v>
      </c>
      <c r="AM25" s="39">
        <v>1</v>
      </c>
      <c r="AN25" s="363" t="s">
        <v>98</v>
      </c>
      <c r="AO25" s="39">
        <v>1</v>
      </c>
      <c r="AP25" s="52" t="s">
        <v>99</v>
      </c>
      <c r="AQ25" s="54"/>
      <c r="AR25" s="72"/>
      <c r="AS25" s="54"/>
      <c r="AT25" s="54"/>
      <c r="AU25" s="54"/>
      <c r="AV25" s="58"/>
      <c r="AW25" s="303"/>
      <c r="AX25" s="214"/>
      <c r="AY25" s="62"/>
      <c r="AZ25" s="61"/>
      <c r="BA25" s="221"/>
      <c r="BB25" s="308"/>
      <c r="BC25" s="1"/>
      <c r="BD25" s="1"/>
      <c r="BE25" s="1"/>
      <c r="BF25" s="1"/>
      <c r="BG25" s="1"/>
      <c r="BH25" s="1"/>
      <c r="BI25" s="1"/>
      <c r="BJ25" s="1"/>
      <c r="BK25" s="1"/>
    </row>
    <row r="26" spans="1:63" ht="89.25">
      <c r="A26" s="312"/>
      <c r="B26" s="517"/>
      <c r="C26" s="505"/>
      <c r="D26" s="505"/>
      <c r="E26" s="505"/>
      <c r="F26" s="505"/>
      <c r="G26" s="505"/>
      <c r="H26" s="508"/>
      <c r="I26" s="511"/>
      <c r="J26" s="514"/>
      <c r="K26" s="514"/>
      <c r="L26" s="514"/>
      <c r="M26" s="511"/>
      <c r="N26" s="514"/>
      <c r="O26" s="520"/>
      <c r="P26" s="39">
        <v>2</v>
      </c>
      <c r="Q26" s="266" t="s">
        <v>171</v>
      </c>
      <c r="R26" s="39" t="str">
        <f t="shared" si="0"/>
        <v>Probabilidad</v>
      </c>
      <c r="S26" s="44" t="s">
        <v>116</v>
      </c>
      <c r="T26" s="44" t="s">
        <v>90</v>
      </c>
      <c r="U26" s="45" t="str">
        <f t="shared" si="1"/>
        <v>30%</v>
      </c>
      <c r="V26" s="44" t="s">
        <v>91</v>
      </c>
      <c r="W26" s="44" t="s">
        <v>92</v>
      </c>
      <c r="X26" s="44" t="s">
        <v>93</v>
      </c>
      <c r="Y26" s="46">
        <f t="shared" si="2"/>
        <v>0</v>
      </c>
      <c r="Z26" s="47" t="str">
        <f t="shared" si="3"/>
        <v>Muy Baja</v>
      </c>
      <c r="AA26" s="45">
        <f t="shared" si="4"/>
        <v>0</v>
      </c>
      <c r="AB26" s="47" t="str">
        <f t="shared" si="5"/>
        <v>Leve</v>
      </c>
      <c r="AC26" s="45">
        <f t="shared" si="6"/>
        <v>0</v>
      </c>
      <c r="AD26" s="48" t="str">
        <f t="shared" si="7"/>
        <v>Bajo</v>
      </c>
      <c r="AE26" s="44" t="s">
        <v>94</v>
      </c>
      <c r="AF26" s="275" t="s">
        <v>173</v>
      </c>
      <c r="AG26" s="39" t="s">
        <v>131</v>
      </c>
      <c r="AH26" s="49">
        <v>44958</v>
      </c>
      <c r="AI26" s="282">
        <v>45261</v>
      </c>
      <c r="AJ26" s="67" t="s">
        <v>167</v>
      </c>
      <c r="AK26" s="39">
        <v>2</v>
      </c>
      <c r="AL26" s="285" t="s">
        <v>540</v>
      </c>
      <c r="AM26" s="39">
        <v>2</v>
      </c>
      <c r="AN26" s="363" t="s">
        <v>98</v>
      </c>
      <c r="AO26" s="39">
        <v>2</v>
      </c>
      <c r="AP26" s="52" t="s">
        <v>99</v>
      </c>
      <c r="AQ26" s="53"/>
      <c r="AR26" s="53"/>
      <c r="AS26" s="54"/>
      <c r="AT26" s="54"/>
      <c r="AU26" s="54"/>
      <c r="AV26" s="58"/>
      <c r="AW26" s="303"/>
      <c r="AX26" s="214"/>
      <c r="AY26" s="54"/>
      <c r="AZ26" s="58"/>
      <c r="BA26" s="221"/>
      <c r="BB26" s="313"/>
      <c r="BC26" s="1"/>
      <c r="BD26" s="1"/>
      <c r="BE26" s="1"/>
      <c r="BF26" s="1"/>
      <c r="BG26" s="1"/>
      <c r="BH26" s="1"/>
      <c r="BI26" s="1"/>
      <c r="BJ26" s="1"/>
      <c r="BK26" s="1"/>
    </row>
    <row r="27" spans="1:63" ht="144" customHeight="1">
      <c r="A27" s="302">
        <v>9</v>
      </c>
      <c r="B27" s="515" t="s">
        <v>22</v>
      </c>
      <c r="C27" s="503" t="s">
        <v>107</v>
      </c>
      <c r="D27" s="503" t="s">
        <v>168</v>
      </c>
      <c r="E27" s="503" t="s">
        <v>169</v>
      </c>
      <c r="F27" s="503" t="s">
        <v>170</v>
      </c>
      <c r="G27" s="503" t="s">
        <v>87</v>
      </c>
      <c r="H27" s="506">
        <v>12</v>
      </c>
      <c r="I27" s="509" t="str">
        <f>IF(H27&lt;=0,"",IF(H27&lt;=2,"Muy Baja",IF(H27&lt;=24,"Baja",IF(H27&lt;=500,"Media",IF(H27&lt;=5000,"Alta","Muy Alta")))))</f>
        <v>Baja</v>
      </c>
      <c r="J27" s="512">
        <f>IF(I27="","",IF(I27="Muy Baja",0.2,IF(I27="Baja",0.4,IF(I27="Media",0.6,IF(I27="Alta",0.8,IF(I27="Muy Alta",1,))))))</f>
        <v>0.4</v>
      </c>
      <c r="K27" s="512" t="s">
        <v>88</v>
      </c>
      <c r="L27" s="512" t="str">
        <f ca="1">IF(NOT(ISERROR(MATCH(K27,'Tabla Impacto'!$B$152:$B$154,0))),'Tabla Impacto'!$F$154&amp;"Por favor no seleccionar los criterios de impacto(Afectación Económica o presupuestal y Pérdida Reputacional)",K27)</f>
        <v xml:space="preserve">     El riesgo afecta la imagen de la entidad con algunos usuarios de relevancia frente al logro de los objetivos</v>
      </c>
      <c r="M27" s="509" t="str">
        <f ca="1">IF(OR(L27='Tabla Impacto'!$C$11,L27='Tabla Impacto'!$D$11),"Leve",IF(OR(L27='Tabla Impacto'!$C$12,L27='Tabla Impacto'!$D$12),"Menor",IF(OR(L27='Tabla Impacto'!$C$13,L27='Tabla Impacto'!$D$13),"Moderado",IF(OR(#REF!='Tabla Impacto'!$C$14,L27='Tabla Impacto'!$D$14),"Mayor",IF(OR(L27='Tabla Impacto'!$C$15,L3='Tabla Impacto'!$D$15),"Catastrófico","")))))</f>
        <v>Moderado</v>
      </c>
      <c r="N27" s="512">
        <f ca="1">IF(M27="","",IF(M27="Leve",0.2,IF(M27="Menor",0.4,IF(M27="Moderado",0.6,IF(M27="Mayor",0.8,IF(M27="Catastrófico",1,))))))</f>
        <v>0.6</v>
      </c>
      <c r="O27" s="518" t="str">
        <f ca="1">IF(OR(AND(I27="Muy Baja",M27="Leve"),AND(I27="Muy Baja",M27="Menor"),AND(I27="Baja",M27="Leve")),"Bajo",IF(OR(AND(I27="Muy baja",M27="Moderado"),AND(I27="Baja",M27="Menor"),AND(I27="Baja",M27="Moderado"),AND(I27="Media",M27="Leve"),AND(I27="Media",M27="Menor"),AND(I27="Media",M27="Moderado"),AND(I27="Alta",M27="Leve"),AND(I27="Alta",M27="Menor")),"Moderado",IF(OR(AND(I27="Muy Baja",M27="Mayor"),AND(I27="Baja",M27="Mayor"),AND(I27="Media",M27="Mayor"),AND(I27="Alta",M27="Moderado"),AND(I27="Alta",M27="Mayor"),AND(I27="Muy Alta",M27="Leve"),AND(I27="Muy Alta",M27="Menor"),AND(I27="Muy Alta",M27="Moderado"),AND(I27="Muy Alta",M27="Mayor")),"Alto",IF(OR(AND(I27="Muy Baja",M27="Catastrófico"),AND(I27="Baja",M27="Catastrófico"),AND(I27="Media",M27="Catastrófico"),AND(I27="Alta",M27="Catastrófico"),AND(I27="Muy Alta",M27="Catastrófico")),"Extremo",""))))</f>
        <v>Moderado</v>
      </c>
      <c r="P27" s="39">
        <v>1</v>
      </c>
      <c r="Q27" s="266" t="s">
        <v>175</v>
      </c>
      <c r="R27" s="39" t="s">
        <v>172</v>
      </c>
      <c r="S27" s="44" t="s">
        <v>89</v>
      </c>
      <c r="T27" s="44" t="s">
        <v>90</v>
      </c>
      <c r="U27" s="45" t="str">
        <f t="shared" si="1"/>
        <v>40%</v>
      </c>
      <c r="V27" s="44" t="s">
        <v>91</v>
      </c>
      <c r="W27" s="44" t="s">
        <v>92</v>
      </c>
      <c r="X27" s="44" t="s">
        <v>93</v>
      </c>
      <c r="Y27" s="46">
        <f t="shared" si="2"/>
        <v>0.24</v>
      </c>
      <c r="Z27" s="47" t="str">
        <f t="shared" si="3"/>
        <v>Baja</v>
      </c>
      <c r="AA27" s="45">
        <f t="shared" si="4"/>
        <v>0.24</v>
      </c>
      <c r="AB27" s="47" t="str">
        <f t="shared" ca="1" si="5"/>
        <v>Moderado</v>
      </c>
      <c r="AC27" s="45">
        <f t="shared" ca="1" si="6"/>
        <v>0.6</v>
      </c>
      <c r="AD27" s="48" t="str">
        <f t="shared" ca="1" si="7"/>
        <v>Moderado</v>
      </c>
      <c r="AE27" s="44" t="s">
        <v>94</v>
      </c>
      <c r="AF27" s="275" t="s">
        <v>500</v>
      </c>
      <c r="AG27" s="38" t="s">
        <v>139</v>
      </c>
      <c r="AH27" s="49">
        <v>44958</v>
      </c>
      <c r="AI27" s="282">
        <v>45261</v>
      </c>
      <c r="AJ27" s="38" t="s">
        <v>174</v>
      </c>
      <c r="AK27" s="39">
        <v>1</v>
      </c>
      <c r="AL27" s="264" t="s">
        <v>541</v>
      </c>
      <c r="AM27" s="39">
        <v>1</v>
      </c>
      <c r="AN27" s="363" t="s">
        <v>98</v>
      </c>
      <c r="AO27" s="39">
        <v>1</v>
      </c>
      <c r="AP27" s="52" t="s">
        <v>99</v>
      </c>
      <c r="AQ27" s="65"/>
      <c r="AR27" s="65"/>
      <c r="AS27" s="54"/>
      <c r="AT27" s="54"/>
      <c r="AU27" s="54"/>
      <c r="AV27" s="75"/>
      <c r="AW27" s="303"/>
      <c r="AX27" s="212"/>
      <c r="AY27" s="76"/>
      <c r="AZ27" s="198"/>
      <c r="BA27" s="221"/>
      <c r="BB27" s="308"/>
    </row>
    <row r="28" spans="1:63" ht="75">
      <c r="A28" s="307"/>
      <c r="B28" s="516"/>
      <c r="C28" s="504"/>
      <c r="D28" s="504"/>
      <c r="E28" s="504"/>
      <c r="F28" s="504"/>
      <c r="G28" s="504"/>
      <c r="H28" s="507"/>
      <c r="I28" s="510"/>
      <c r="J28" s="513"/>
      <c r="K28" s="513"/>
      <c r="L28" s="513"/>
      <c r="M28" s="510"/>
      <c r="N28" s="513"/>
      <c r="O28" s="519"/>
      <c r="P28" s="39">
        <v>2</v>
      </c>
      <c r="Q28" s="266" t="s">
        <v>177</v>
      </c>
      <c r="R28" s="39" t="s">
        <v>172</v>
      </c>
      <c r="S28" s="44" t="s">
        <v>89</v>
      </c>
      <c r="T28" s="44" t="s">
        <v>90</v>
      </c>
      <c r="U28" s="45" t="str">
        <f t="shared" si="1"/>
        <v>40%</v>
      </c>
      <c r="V28" s="44" t="s">
        <v>91</v>
      </c>
      <c r="W28" s="44" t="s">
        <v>92</v>
      </c>
      <c r="X28" s="44" t="s">
        <v>93</v>
      </c>
      <c r="Y28" s="46">
        <f t="shared" si="2"/>
        <v>0</v>
      </c>
      <c r="Z28" s="47" t="str">
        <f t="shared" si="3"/>
        <v>Muy Baja</v>
      </c>
      <c r="AA28" s="45">
        <f t="shared" si="4"/>
        <v>0</v>
      </c>
      <c r="AB28" s="47" t="str">
        <f t="shared" si="5"/>
        <v>Leve</v>
      </c>
      <c r="AC28" s="45">
        <f t="shared" si="6"/>
        <v>0</v>
      </c>
      <c r="AD28" s="48" t="str">
        <f t="shared" si="7"/>
        <v>Bajo</v>
      </c>
      <c r="AE28" s="44" t="s">
        <v>94</v>
      </c>
      <c r="AF28" s="275" t="s">
        <v>501</v>
      </c>
      <c r="AG28" s="39" t="s">
        <v>139</v>
      </c>
      <c r="AH28" s="49">
        <v>44958</v>
      </c>
      <c r="AI28" s="282">
        <v>45261</v>
      </c>
      <c r="AJ28" s="38" t="s">
        <v>176</v>
      </c>
      <c r="AK28" s="39">
        <v>2</v>
      </c>
      <c r="AL28" s="285" t="s">
        <v>542</v>
      </c>
      <c r="AM28" s="39">
        <v>2</v>
      </c>
      <c r="AN28" s="363" t="s">
        <v>98</v>
      </c>
      <c r="AO28" s="39">
        <v>2</v>
      </c>
      <c r="AP28" s="52" t="s">
        <v>99</v>
      </c>
      <c r="AQ28" s="65"/>
      <c r="AR28" s="65"/>
      <c r="AS28" s="54"/>
      <c r="AT28" s="54"/>
      <c r="AU28" s="77"/>
      <c r="AV28" s="63"/>
      <c r="AW28" s="303"/>
      <c r="AX28" s="212"/>
      <c r="AY28" s="54"/>
      <c r="AZ28" s="198"/>
      <c r="BA28" s="221"/>
      <c r="BB28" s="310"/>
    </row>
    <row r="29" spans="1:63" ht="270" customHeight="1">
      <c r="A29" s="292"/>
      <c r="B29" s="517"/>
      <c r="C29" s="505"/>
      <c r="D29" s="505"/>
      <c r="E29" s="505"/>
      <c r="F29" s="505"/>
      <c r="G29" s="505"/>
      <c r="H29" s="508"/>
      <c r="I29" s="511"/>
      <c r="J29" s="514"/>
      <c r="K29" s="514"/>
      <c r="L29" s="514"/>
      <c r="M29" s="511"/>
      <c r="N29" s="514"/>
      <c r="O29" s="520"/>
      <c r="P29" s="39">
        <v>3</v>
      </c>
      <c r="Q29" s="265" t="s">
        <v>184</v>
      </c>
      <c r="R29" s="39" t="s">
        <v>172</v>
      </c>
      <c r="S29" s="44" t="s">
        <v>116</v>
      </c>
      <c r="T29" s="44" t="s">
        <v>90</v>
      </c>
      <c r="U29" s="45" t="str">
        <f t="shared" si="1"/>
        <v>30%</v>
      </c>
      <c r="V29" s="44" t="s">
        <v>91</v>
      </c>
      <c r="W29" s="44" t="s">
        <v>92</v>
      </c>
      <c r="X29" s="44" t="s">
        <v>93</v>
      </c>
      <c r="Y29" s="46">
        <f t="shared" si="2"/>
        <v>0</v>
      </c>
      <c r="Z29" s="47" t="str">
        <f t="shared" si="3"/>
        <v>Muy Baja</v>
      </c>
      <c r="AA29" s="45">
        <f t="shared" si="4"/>
        <v>0</v>
      </c>
      <c r="AB29" s="47" t="str">
        <f t="shared" si="5"/>
        <v>Leve</v>
      </c>
      <c r="AC29" s="45">
        <f t="shared" si="6"/>
        <v>0</v>
      </c>
      <c r="AD29" s="48" t="str">
        <f t="shared" si="7"/>
        <v>Bajo</v>
      </c>
      <c r="AE29" s="44" t="s">
        <v>94</v>
      </c>
      <c r="AF29" s="275" t="s">
        <v>502</v>
      </c>
      <c r="AG29" s="39" t="s">
        <v>155</v>
      </c>
      <c r="AH29" s="49">
        <v>44958</v>
      </c>
      <c r="AI29" s="282">
        <v>45261</v>
      </c>
      <c r="AJ29" s="38" t="s">
        <v>178</v>
      </c>
      <c r="AK29" s="39">
        <v>3</v>
      </c>
      <c r="AL29" s="361" t="s">
        <v>543</v>
      </c>
      <c r="AM29" s="39">
        <v>3</v>
      </c>
      <c r="AN29" s="363" t="s">
        <v>98</v>
      </c>
      <c r="AO29" s="39">
        <v>3</v>
      </c>
      <c r="AP29" s="52" t="s">
        <v>99</v>
      </c>
      <c r="AQ29" s="65"/>
      <c r="AR29" s="65"/>
      <c r="AS29" s="54"/>
      <c r="AT29" s="54"/>
      <c r="AU29" s="74"/>
      <c r="AV29" s="57"/>
      <c r="AW29" s="303"/>
      <c r="AX29" s="214"/>
      <c r="AY29" s="76"/>
      <c r="AZ29" s="314"/>
      <c r="BA29" s="221"/>
      <c r="BB29" s="310"/>
    </row>
    <row r="30" spans="1:63" ht="112.5" customHeight="1">
      <c r="A30" s="302">
        <v>10</v>
      </c>
      <c r="B30" s="515" t="s">
        <v>23</v>
      </c>
      <c r="C30" s="503" t="s">
        <v>179</v>
      </c>
      <c r="D30" s="503" t="s">
        <v>180</v>
      </c>
      <c r="E30" s="503" t="s">
        <v>181</v>
      </c>
      <c r="F30" s="503" t="s">
        <v>182</v>
      </c>
      <c r="G30" s="503" t="s">
        <v>87</v>
      </c>
      <c r="H30" s="506">
        <v>16</v>
      </c>
      <c r="I30" s="509" t="str">
        <f>IF(H30&lt;=0,"",IF(H30&lt;=2,"Muy Baja",IF(H30&lt;=24,"Baja",IF(H30&lt;=500,"Media",IF(H30&lt;=5000,"Alta","Muy Alta")))))</f>
        <v>Baja</v>
      </c>
      <c r="J30" s="512">
        <f>IF(I30="","",IF(I30="Muy Baja",0.2,IF(I30="Baja",0.4,IF(I30="Media",0.6,IF(I30="Alta",0.8,IF(I30="Muy Alta",1,))))))</f>
        <v>0.4</v>
      </c>
      <c r="K30" s="512" t="s">
        <v>183</v>
      </c>
      <c r="L30" s="512" t="str">
        <f ca="1">IF(NOT(ISERROR(MATCH(K30,'Tabla Impacto'!$B$152:$B$154,0))),'Tabla Impacto'!$F$154&amp;"Por favor no seleccionar los criterios de impacto(Afectación Económica o presupuestal y Pérdida Reputacional)",K30)</f>
        <v xml:space="preserve">     Afectación menor a 10 SMLMV .</v>
      </c>
      <c r="M30" s="509" t="str">
        <f ca="1">IF(OR(L30='Tabla Impacto'!$C$11,L30='Tabla Impacto'!$D$11),"Leve",IF(OR(L30='Tabla Impacto'!$C$12,L30='Tabla Impacto'!$D$12),"Menor",IF(OR(L30='Tabla Impacto'!$C$13,L30='Tabla Impacto'!$D$13),"Moderado",IF(OR(#REF!='Tabla Impacto'!$C$14,L30='Tabla Impacto'!$D$14),"Mayor",IF(OR(L30='Tabla Impacto'!$C$15,#REF!='Tabla Impacto'!$D$15),"Catastrófico","")))))</f>
        <v>Leve</v>
      </c>
      <c r="N30" s="512">
        <f ca="1">IF(M30="","",IF(M30="Leve",0.2,IF(M30="Menor",0.4,IF(M30="Moderado",0.6,IF(M30="Mayor",0.8,IF(M30="Catastrófico",1,))))))</f>
        <v>0.2</v>
      </c>
      <c r="O30" s="518" t="str">
        <f ca="1">IF(OR(AND(I30="Muy Baja",M30="Leve"),AND(I30="Muy Baja",M30="Menor"),AND(I30="Baja",M30="Leve")),"Bajo",IF(OR(AND(I30="Muy baja",M30="Moderado"),AND(I30="Baja",M30="Menor"),AND(I30="Baja",M30="Moderado"),AND(I30="Media",M30="Leve"),AND(I30="Media",M30="Menor"),AND(I30="Media",M30="Moderado"),AND(I30="Alta",M30="Leve"),AND(I30="Alta",M30="Menor")),"Moderado",IF(OR(AND(I30="Muy Baja",M30="Mayor"),AND(I30="Baja",M30="Mayor"),AND(I30="Media",M30="Mayor"),AND(I30="Alta",M30="Moderado"),AND(I30="Alta",M30="Mayor"),AND(I30="Muy Alta",M30="Leve"),AND(I30="Muy Alta",M30="Menor"),AND(I30="Muy Alta",M30="Moderado"),AND(I30="Muy Alta",M30="Mayor")),"Alto",IF(OR(AND(I30="Muy Baja",M30="Catastrófico"),AND(I30="Baja",M30="Catastrófico"),AND(I30="Media",M30="Catastrófico"),AND(I30="Alta",M30="Catastrófico"),AND(I30="Muy Alta",M30="Catastrófico")),"Extremo",""))))</f>
        <v>Bajo</v>
      </c>
      <c r="P30" s="39">
        <v>1</v>
      </c>
      <c r="Q30" s="265" t="s">
        <v>186</v>
      </c>
      <c r="R30" s="39" t="str">
        <f t="shared" ref="R30:R58" si="8">IF(OR(S30="Preventivo",S30="Detectivo"),"Probabilidad",IF(S30="Correctivo","Impacto",""))</f>
        <v>Probabilidad</v>
      </c>
      <c r="S30" s="44" t="s">
        <v>116</v>
      </c>
      <c r="T30" s="44" t="s">
        <v>90</v>
      </c>
      <c r="U30" s="45" t="str">
        <f t="shared" si="1"/>
        <v>30%</v>
      </c>
      <c r="V30" s="44" t="s">
        <v>91</v>
      </c>
      <c r="W30" s="44" t="s">
        <v>92</v>
      </c>
      <c r="X30" s="44" t="s">
        <v>93</v>
      </c>
      <c r="Y30" s="46">
        <f t="shared" si="2"/>
        <v>0.28000000000000003</v>
      </c>
      <c r="Z30" s="47" t="str">
        <f t="shared" si="3"/>
        <v>Baja</v>
      </c>
      <c r="AA30" s="45">
        <f t="shared" si="4"/>
        <v>0.28000000000000003</v>
      </c>
      <c r="AB30" s="47" t="str">
        <f t="shared" ca="1" si="5"/>
        <v>Leve</v>
      </c>
      <c r="AC30" s="45">
        <f t="shared" ca="1" si="6"/>
        <v>0.2</v>
      </c>
      <c r="AD30" s="48" t="str">
        <f t="shared" ca="1" si="7"/>
        <v>Bajo</v>
      </c>
      <c r="AE30" s="44" t="s">
        <v>94</v>
      </c>
      <c r="AF30" s="275" t="s">
        <v>503</v>
      </c>
      <c r="AG30" s="38" t="s">
        <v>95</v>
      </c>
      <c r="AH30" s="49">
        <v>44958</v>
      </c>
      <c r="AI30" s="282">
        <v>45261</v>
      </c>
      <c r="AJ30" s="50" t="s">
        <v>185</v>
      </c>
      <c r="AK30" s="39">
        <v>1</v>
      </c>
      <c r="AL30" s="264" t="s">
        <v>544</v>
      </c>
      <c r="AM30" s="39">
        <v>1</v>
      </c>
      <c r="AN30" s="363" t="s">
        <v>98</v>
      </c>
      <c r="AO30" s="39">
        <v>1</v>
      </c>
      <c r="AP30" s="52" t="s">
        <v>99</v>
      </c>
      <c r="AQ30" s="65"/>
      <c r="AR30" s="77"/>
      <c r="AS30" s="54"/>
      <c r="AT30" s="431"/>
      <c r="AU30" s="315"/>
      <c r="AV30" s="63"/>
      <c r="AW30" s="303"/>
      <c r="AX30" s="212"/>
      <c r="AY30" s="303"/>
      <c r="AZ30" s="303"/>
      <c r="BA30" s="221"/>
      <c r="BB30" s="313"/>
    </row>
    <row r="31" spans="1:63" ht="186.75" customHeight="1">
      <c r="A31" s="307"/>
      <c r="B31" s="516"/>
      <c r="C31" s="504"/>
      <c r="D31" s="504"/>
      <c r="E31" s="504"/>
      <c r="F31" s="504"/>
      <c r="G31" s="504"/>
      <c r="H31" s="507"/>
      <c r="I31" s="510"/>
      <c r="J31" s="513"/>
      <c r="K31" s="513"/>
      <c r="L31" s="513"/>
      <c r="M31" s="510"/>
      <c r="N31" s="513"/>
      <c r="O31" s="519"/>
      <c r="P31" s="39">
        <v>2</v>
      </c>
      <c r="Q31" s="269" t="s">
        <v>188</v>
      </c>
      <c r="R31" s="39" t="str">
        <f t="shared" si="8"/>
        <v>Probabilidad</v>
      </c>
      <c r="S31" s="44" t="s">
        <v>89</v>
      </c>
      <c r="T31" s="44" t="s">
        <v>90</v>
      </c>
      <c r="U31" s="45" t="str">
        <f t="shared" si="1"/>
        <v>40%</v>
      </c>
      <c r="V31" s="44" t="s">
        <v>91</v>
      </c>
      <c r="W31" s="44" t="s">
        <v>92</v>
      </c>
      <c r="X31" s="44" t="s">
        <v>93</v>
      </c>
      <c r="Y31" s="46">
        <f t="shared" si="2"/>
        <v>0</v>
      </c>
      <c r="Z31" s="47" t="str">
        <f t="shared" si="3"/>
        <v>Muy Baja</v>
      </c>
      <c r="AA31" s="45">
        <f t="shared" si="4"/>
        <v>0</v>
      </c>
      <c r="AB31" s="47" t="str">
        <f t="shared" si="5"/>
        <v>Leve</v>
      </c>
      <c r="AC31" s="45">
        <f t="shared" si="6"/>
        <v>0</v>
      </c>
      <c r="AD31" s="48" t="str">
        <f t="shared" si="7"/>
        <v>Bajo</v>
      </c>
      <c r="AE31" s="44" t="s">
        <v>94</v>
      </c>
      <c r="AF31" s="275" t="s">
        <v>504</v>
      </c>
      <c r="AG31" s="38" t="s">
        <v>95</v>
      </c>
      <c r="AH31" s="49">
        <v>44958</v>
      </c>
      <c r="AI31" s="282">
        <v>45261</v>
      </c>
      <c r="AJ31" s="50" t="s">
        <v>187</v>
      </c>
      <c r="AK31" s="39">
        <v>2</v>
      </c>
      <c r="AL31" s="361" t="s">
        <v>545</v>
      </c>
      <c r="AM31" s="39">
        <v>2</v>
      </c>
      <c r="AN31" s="363" t="s">
        <v>98</v>
      </c>
      <c r="AO31" s="39">
        <v>2</v>
      </c>
      <c r="AP31" s="52" t="s">
        <v>99</v>
      </c>
      <c r="AQ31" s="54"/>
      <c r="AR31" s="77"/>
      <c r="AS31" s="54"/>
      <c r="AT31" s="54"/>
      <c r="AU31" s="54"/>
      <c r="AV31" s="77"/>
      <c r="AW31" s="316"/>
      <c r="AX31" s="214"/>
      <c r="AY31" s="191"/>
      <c r="AZ31" s="192"/>
      <c r="BA31" s="219"/>
      <c r="BB31" s="308"/>
    </row>
    <row r="32" spans="1:63" ht="195.75" customHeight="1">
      <c r="A32" s="292"/>
      <c r="B32" s="517"/>
      <c r="C32" s="505"/>
      <c r="D32" s="505"/>
      <c r="E32" s="505"/>
      <c r="F32" s="505"/>
      <c r="G32" s="505"/>
      <c r="H32" s="508"/>
      <c r="I32" s="511"/>
      <c r="J32" s="514"/>
      <c r="K32" s="514"/>
      <c r="L32" s="514"/>
      <c r="M32" s="511"/>
      <c r="N32" s="514"/>
      <c r="O32" s="520"/>
      <c r="P32" s="39">
        <v>3</v>
      </c>
      <c r="Q32" s="265" t="s">
        <v>195</v>
      </c>
      <c r="R32" s="39" t="str">
        <f t="shared" si="8"/>
        <v>Probabilidad</v>
      </c>
      <c r="S32" s="44" t="s">
        <v>89</v>
      </c>
      <c r="T32" s="44" t="s">
        <v>90</v>
      </c>
      <c r="U32" s="45" t="str">
        <f t="shared" si="1"/>
        <v>40%</v>
      </c>
      <c r="V32" s="44" t="s">
        <v>91</v>
      </c>
      <c r="W32" s="44" t="s">
        <v>92</v>
      </c>
      <c r="X32" s="44" t="s">
        <v>93</v>
      </c>
      <c r="Y32" s="46">
        <f t="shared" si="2"/>
        <v>0</v>
      </c>
      <c r="Z32" s="47" t="str">
        <f t="shared" si="3"/>
        <v>Muy Baja</v>
      </c>
      <c r="AA32" s="45">
        <f t="shared" si="4"/>
        <v>0</v>
      </c>
      <c r="AB32" s="47" t="str">
        <f t="shared" si="5"/>
        <v>Leve</v>
      </c>
      <c r="AC32" s="45">
        <f t="shared" si="6"/>
        <v>0</v>
      </c>
      <c r="AD32" s="48" t="str">
        <f t="shared" si="7"/>
        <v>Bajo</v>
      </c>
      <c r="AE32" s="44" t="s">
        <v>94</v>
      </c>
      <c r="AF32" s="275" t="s">
        <v>505</v>
      </c>
      <c r="AG32" s="38" t="s">
        <v>95</v>
      </c>
      <c r="AH32" s="49">
        <v>44958</v>
      </c>
      <c r="AI32" s="282">
        <v>45261</v>
      </c>
      <c r="AJ32" s="50" t="s">
        <v>189</v>
      </c>
      <c r="AK32" s="39">
        <v>3</v>
      </c>
      <c r="AL32" s="285" t="s">
        <v>545</v>
      </c>
      <c r="AM32" s="39">
        <v>3</v>
      </c>
      <c r="AN32" s="363" t="s">
        <v>98</v>
      </c>
      <c r="AO32" s="39">
        <v>3</v>
      </c>
      <c r="AP32" s="52" t="s">
        <v>99</v>
      </c>
      <c r="AQ32" s="54"/>
      <c r="AR32" s="77"/>
      <c r="AS32" s="54"/>
      <c r="AT32" s="54"/>
      <c r="AU32" s="54"/>
      <c r="AV32" s="77"/>
      <c r="AW32" s="316"/>
      <c r="AX32" s="212"/>
      <c r="AY32" s="317"/>
      <c r="AZ32" s="79"/>
      <c r="BA32" s="219"/>
      <c r="BB32" s="318"/>
    </row>
    <row r="33" spans="1:63" ht="156.75" customHeight="1">
      <c r="A33" s="319">
        <v>11</v>
      </c>
      <c r="B33" s="515" t="s">
        <v>190</v>
      </c>
      <c r="C33" s="530" t="s">
        <v>179</v>
      </c>
      <c r="D33" s="530" t="s">
        <v>191</v>
      </c>
      <c r="E33" s="530" t="s">
        <v>192</v>
      </c>
      <c r="F33" s="530" t="s">
        <v>193</v>
      </c>
      <c r="G33" s="530" t="s">
        <v>194</v>
      </c>
      <c r="H33" s="533">
        <v>10</v>
      </c>
      <c r="I33" s="527" t="str">
        <f>IF(H33&lt;=0,"",IF(H33&lt;=2,"Muy Baja",IF(H33&lt;=24,"Baja",IF(H33&lt;=500,"Media",IF(H33&lt;=5000,"Alta","Muy Alta")))))</f>
        <v>Baja</v>
      </c>
      <c r="J33" s="521">
        <f>IF(I33="","",IF(I33="Muy Baja",0.2,IF(I33="Baja",0.4,IF(I33="Media",0.6,IF(I33="Alta",0.8,IF(I33="Muy Alta",1,))))))</f>
        <v>0.4</v>
      </c>
      <c r="K33" s="521" t="s">
        <v>183</v>
      </c>
      <c r="L33" s="521" t="str">
        <f ca="1">IF(NOT(ISERROR(MATCH(K33,'Tabla Impacto'!$B$152:$B$154,0))),'Tabla Impacto'!$F$154&amp;"Por favor no seleccionar los criterios de impacto(Afectación Económica o presupuestal y Pérdida Reputacional)",K33)</f>
        <v xml:space="preserve">     Afectación menor a 10 SMLMV .</v>
      </c>
      <c r="M33" s="527" t="str">
        <f ca="1">IF(OR(L33='Tabla Impacto'!$C$11,L33='Tabla Impacto'!$D$11),"Leve",IF(OR(L33='Tabla Impacto'!$C$12,L33='Tabla Impacto'!$D$12),"Menor",IF(OR(L33='Tabla Impacto'!$C$13,L33='Tabla Impacto'!$D$13),"Moderado",IF(OR(L45='Tabla Impacto'!$C$14,L33='Tabla Impacto'!$D$14),"Mayor",IF(OR(L33='Tabla Impacto'!$C$15,#REF!='Tabla Impacto'!$D$15),"Catastrófico","")))))</f>
        <v>Leve</v>
      </c>
      <c r="N33" s="521">
        <f ca="1">IF(M33="","",IF(M33="Leve",0.2,IF(M33="Menor",0.4,IF(M33="Moderado",0.6,IF(M33="Mayor",0.8,IF(M33="Catastrófico",1,))))))</f>
        <v>0.2</v>
      </c>
      <c r="O33" s="524" t="str">
        <f ca="1">IF(OR(AND(I33="Muy Baja",M33="Leve"),AND(I33="Muy Baja",M33="Menor"),AND(I33="Baja",M33="Leve")),"Bajo",IF(OR(AND(I33="Muy baja",M33="Moderado"),AND(I33="Baja",M33="Menor"),AND(I33="Baja",M33="Moderado"),AND(I33="Media",M33="Leve"),AND(I33="Media",M33="Menor"),AND(I33="Media",M33="Moderado"),AND(I33="Alta",M33="Leve"),AND(I33="Alta",M33="Menor")),"Moderado",IF(OR(AND(I33="Muy Baja",M33="Mayor"),AND(I33="Baja",M33="Mayor"),AND(I33="Media",M33="Mayor"),AND(I33="Alta",M33="Moderado"),AND(I33="Alta",M33="Mayor"),AND(I33="Muy Alta",M33="Leve"),AND(I33="Muy Alta",M33="Menor"),AND(I33="Muy Alta",M33="Moderado"),AND(I33="Muy Alta",M33="Mayor")),"Alto",IF(OR(AND(I33="Muy Baja",M33="Catastrófico"),AND(I33="Baja",M33="Catastrófico"),AND(I33="Media",M33="Catastrófico"),AND(I33="Alta",M33="Catastrófico"),AND(I33="Muy Alta",M33="Catastrófico")),"Extremo",""))))</f>
        <v>Bajo</v>
      </c>
      <c r="P33" s="80">
        <v>1</v>
      </c>
      <c r="Q33" s="265" t="s">
        <v>197</v>
      </c>
      <c r="R33" s="80" t="str">
        <f t="shared" si="8"/>
        <v>Probabilidad</v>
      </c>
      <c r="S33" s="81" t="s">
        <v>89</v>
      </c>
      <c r="T33" s="81" t="s">
        <v>90</v>
      </c>
      <c r="U33" s="82" t="str">
        <f t="shared" si="1"/>
        <v>40%</v>
      </c>
      <c r="V33" s="81" t="s">
        <v>91</v>
      </c>
      <c r="W33" s="81" t="s">
        <v>92</v>
      </c>
      <c r="X33" s="81" t="s">
        <v>93</v>
      </c>
      <c r="Y33" s="83">
        <f t="shared" si="2"/>
        <v>0.24</v>
      </c>
      <c r="Z33" s="84" t="str">
        <f t="shared" si="3"/>
        <v>Baja</v>
      </c>
      <c r="AA33" s="82">
        <f t="shared" si="4"/>
        <v>0.24</v>
      </c>
      <c r="AB33" s="84" t="str">
        <f t="shared" ca="1" si="5"/>
        <v>Leve</v>
      </c>
      <c r="AC33" s="82">
        <f t="shared" ca="1" si="6"/>
        <v>0.2</v>
      </c>
      <c r="AD33" s="85" t="str">
        <f t="shared" ca="1" si="7"/>
        <v>Bajo</v>
      </c>
      <c r="AE33" s="81" t="s">
        <v>94</v>
      </c>
      <c r="AF33" s="275" t="s">
        <v>506</v>
      </c>
      <c r="AG33" s="86" t="s">
        <v>95</v>
      </c>
      <c r="AH33" s="49">
        <v>44958</v>
      </c>
      <c r="AI33" s="282">
        <v>45261</v>
      </c>
      <c r="AJ33" s="87" t="s">
        <v>196</v>
      </c>
      <c r="AK33" s="80">
        <v>1</v>
      </c>
      <c r="AL33" s="263" t="s">
        <v>546</v>
      </c>
      <c r="AM33" s="80">
        <v>1</v>
      </c>
      <c r="AN33" s="363" t="s">
        <v>98</v>
      </c>
      <c r="AO33" s="80">
        <v>1</v>
      </c>
      <c r="AP33" s="52" t="s">
        <v>99</v>
      </c>
      <c r="AQ33" s="88"/>
      <c r="AR33" s="88"/>
      <c r="AS33" s="89"/>
      <c r="AT33" s="89"/>
      <c r="AU33" s="90"/>
      <c r="AV33" s="60"/>
      <c r="AW33" s="303"/>
      <c r="AX33" s="215"/>
      <c r="AY33" s="90"/>
      <c r="AZ33" s="91"/>
      <c r="BA33" s="240"/>
      <c r="BB33" s="308"/>
      <c r="BC33" s="92"/>
      <c r="BD33" s="92"/>
      <c r="BE33" s="92"/>
      <c r="BF33" s="92"/>
      <c r="BG33" s="92"/>
      <c r="BH33" s="92"/>
      <c r="BI33" s="92"/>
      <c r="BJ33" s="92"/>
      <c r="BK33" s="92"/>
    </row>
    <row r="34" spans="1:63" ht="253.5" customHeight="1">
      <c r="A34" s="307"/>
      <c r="B34" s="516"/>
      <c r="C34" s="531"/>
      <c r="D34" s="531"/>
      <c r="E34" s="531"/>
      <c r="F34" s="531"/>
      <c r="G34" s="531"/>
      <c r="H34" s="534"/>
      <c r="I34" s="528"/>
      <c r="J34" s="522"/>
      <c r="K34" s="522"/>
      <c r="L34" s="522"/>
      <c r="M34" s="528"/>
      <c r="N34" s="522"/>
      <c r="O34" s="525"/>
      <c r="P34" s="80">
        <v>2</v>
      </c>
      <c r="Q34" s="265" t="s">
        <v>199</v>
      </c>
      <c r="R34" s="80" t="str">
        <f t="shared" si="8"/>
        <v>Probabilidad</v>
      </c>
      <c r="S34" s="81" t="s">
        <v>89</v>
      </c>
      <c r="T34" s="81" t="s">
        <v>90</v>
      </c>
      <c r="U34" s="82" t="str">
        <f t="shared" si="1"/>
        <v>40%</v>
      </c>
      <c r="V34" s="81" t="s">
        <v>91</v>
      </c>
      <c r="W34" s="81" t="s">
        <v>92</v>
      </c>
      <c r="X34" s="81" t="s">
        <v>93</v>
      </c>
      <c r="Y34" s="83">
        <f t="shared" si="2"/>
        <v>0</v>
      </c>
      <c r="Z34" s="84" t="str">
        <f t="shared" si="3"/>
        <v>Muy Baja</v>
      </c>
      <c r="AA34" s="82">
        <f t="shared" si="4"/>
        <v>0</v>
      </c>
      <c r="AB34" s="84" t="str">
        <f t="shared" si="5"/>
        <v>Leve</v>
      </c>
      <c r="AC34" s="82">
        <f t="shared" si="6"/>
        <v>0</v>
      </c>
      <c r="AD34" s="85" t="str">
        <f t="shared" si="7"/>
        <v>Bajo</v>
      </c>
      <c r="AE34" s="81" t="s">
        <v>94</v>
      </c>
      <c r="AF34" s="275" t="s">
        <v>507</v>
      </c>
      <c r="AG34" s="80" t="s">
        <v>131</v>
      </c>
      <c r="AH34" s="49">
        <v>44958</v>
      </c>
      <c r="AI34" s="282">
        <v>45261</v>
      </c>
      <c r="AJ34" s="87" t="s">
        <v>198</v>
      </c>
      <c r="AK34" s="80">
        <v>2</v>
      </c>
      <c r="AL34" s="263" t="s">
        <v>547</v>
      </c>
      <c r="AM34" s="80">
        <v>2</v>
      </c>
      <c r="AN34" s="363" t="s">
        <v>98</v>
      </c>
      <c r="AO34" s="80">
        <v>2</v>
      </c>
      <c r="AP34" s="52" t="s">
        <v>99</v>
      </c>
      <c r="AQ34" s="88"/>
      <c r="AR34" s="88"/>
      <c r="AS34" s="89"/>
      <c r="AT34" s="432"/>
      <c r="AU34" s="320"/>
      <c r="AV34" s="192"/>
      <c r="AW34" s="303"/>
      <c r="AX34" s="215"/>
      <c r="AY34" s="321"/>
      <c r="AZ34" s="201"/>
      <c r="BA34" s="221"/>
      <c r="BB34" s="308"/>
      <c r="BC34" s="92"/>
      <c r="BD34" s="92"/>
      <c r="BE34" s="92"/>
      <c r="BF34" s="92"/>
      <c r="BG34" s="92"/>
      <c r="BH34" s="92"/>
      <c r="BI34" s="92"/>
      <c r="BJ34" s="92"/>
      <c r="BK34" s="92"/>
    </row>
    <row r="35" spans="1:63" ht="135" customHeight="1">
      <c r="A35" s="292"/>
      <c r="B35" s="517"/>
      <c r="C35" s="532"/>
      <c r="D35" s="532"/>
      <c r="E35" s="532"/>
      <c r="F35" s="532"/>
      <c r="G35" s="532"/>
      <c r="H35" s="535"/>
      <c r="I35" s="529"/>
      <c r="J35" s="523"/>
      <c r="K35" s="523"/>
      <c r="L35" s="523"/>
      <c r="M35" s="529"/>
      <c r="N35" s="523"/>
      <c r="O35" s="526"/>
      <c r="P35" s="80">
        <v>3</v>
      </c>
      <c r="Q35" s="266" t="s">
        <v>488</v>
      </c>
      <c r="R35" s="80" t="str">
        <f t="shared" si="8"/>
        <v>Probabilidad</v>
      </c>
      <c r="S35" s="81" t="s">
        <v>116</v>
      </c>
      <c r="T35" s="81" t="s">
        <v>90</v>
      </c>
      <c r="U35" s="82" t="str">
        <f t="shared" si="1"/>
        <v>30%</v>
      </c>
      <c r="V35" s="81" t="s">
        <v>91</v>
      </c>
      <c r="W35" s="81" t="s">
        <v>92</v>
      </c>
      <c r="X35" s="81" t="s">
        <v>93</v>
      </c>
      <c r="Y35" s="83">
        <f t="shared" si="2"/>
        <v>0</v>
      </c>
      <c r="Z35" s="84" t="str">
        <f t="shared" si="3"/>
        <v>Muy Baja</v>
      </c>
      <c r="AA35" s="82">
        <f t="shared" si="4"/>
        <v>0</v>
      </c>
      <c r="AB35" s="84" t="str">
        <f t="shared" si="5"/>
        <v>Leve</v>
      </c>
      <c r="AC35" s="82">
        <f t="shared" si="6"/>
        <v>0</v>
      </c>
      <c r="AD35" s="85" t="str">
        <f t="shared" si="7"/>
        <v>Bajo</v>
      </c>
      <c r="AE35" s="81" t="s">
        <v>94</v>
      </c>
      <c r="AF35" s="275" t="s">
        <v>508</v>
      </c>
      <c r="AG35" s="80" t="s">
        <v>95</v>
      </c>
      <c r="AH35" s="49">
        <v>44958</v>
      </c>
      <c r="AI35" s="282">
        <v>45261</v>
      </c>
      <c r="AJ35" s="87" t="s">
        <v>200</v>
      </c>
      <c r="AK35" s="80">
        <v>3</v>
      </c>
      <c r="AL35" s="263" t="s">
        <v>547</v>
      </c>
      <c r="AM35" s="80">
        <v>3</v>
      </c>
      <c r="AN35" s="363" t="s">
        <v>98</v>
      </c>
      <c r="AO35" s="80">
        <v>3</v>
      </c>
      <c r="AP35" s="52" t="s">
        <v>99</v>
      </c>
      <c r="AQ35" s="88"/>
      <c r="AR35" s="93"/>
      <c r="AS35" s="89"/>
      <c r="AT35" s="432"/>
      <c r="AU35" s="320"/>
      <c r="AV35" s="60"/>
      <c r="AW35" s="303"/>
      <c r="AX35" s="215"/>
      <c r="AY35" s="320"/>
      <c r="AZ35" s="202"/>
      <c r="BA35" s="241"/>
      <c r="BB35" s="322"/>
      <c r="BC35" s="92"/>
      <c r="BD35" s="92"/>
      <c r="BE35" s="92"/>
      <c r="BF35" s="92"/>
      <c r="BG35" s="92"/>
      <c r="BH35" s="92"/>
      <c r="BI35" s="92"/>
      <c r="BJ35" s="92"/>
      <c r="BK35" s="92"/>
    </row>
    <row r="36" spans="1:63" ht="310.5" customHeight="1">
      <c r="A36" s="319">
        <v>12</v>
      </c>
      <c r="B36" s="515" t="s">
        <v>190</v>
      </c>
      <c r="C36" s="530" t="s">
        <v>179</v>
      </c>
      <c r="D36" s="530" t="s">
        <v>201</v>
      </c>
      <c r="E36" s="530" t="s">
        <v>202</v>
      </c>
      <c r="F36" s="530" t="s">
        <v>203</v>
      </c>
      <c r="G36" s="530" t="s">
        <v>194</v>
      </c>
      <c r="H36" s="533">
        <v>365</v>
      </c>
      <c r="I36" s="527" t="str">
        <f>IF(H36&lt;=0,"",IF(H36&lt;=2,"Muy Baja",IF(H36&lt;=24,"Baja",IF(H36&lt;=500,"Media",IF(H36&lt;=5000,"Alta","Muy Alta")))))</f>
        <v>Media</v>
      </c>
      <c r="J36" s="521">
        <f>IF(I36="","",IF(I36="Muy Baja",0.2,IF(I36="Baja",0.4,IF(I36="Media",0.6,IF(I36="Alta",0.8,IF(I36="Muy Alta",1,))))))</f>
        <v>0.6</v>
      </c>
      <c r="K36" s="521" t="s">
        <v>204</v>
      </c>
      <c r="L36" s="521" t="str">
        <f ca="1">IF(NOT(ISERROR(MATCH(K36,'Tabla Impacto'!$B$152:$B$154,0))),'Tabla Impacto'!$F$154&amp;"Por favor no seleccionar los criterios de impacto(Afectación Económica o presupuestal y Pérdida Reputacional)",K36)</f>
        <v xml:space="preserve">     Entre 50 y 100 SMLMV </v>
      </c>
      <c r="M36" s="527" t="str">
        <f ca="1">IF(OR(L36='Tabla Impacto'!$C$11,L36='Tabla Impacto'!$D$11),"Leve",IF(OR(L36='Tabla Impacto'!$C$12,L36='Tabla Impacto'!$D$12),"Menor",IF(OR(L36='Tabla Impacto'!$C$13,L36='Tabla Impacto'!$D$13),"Moderado",IF(OR(#REF!='Tabla Impacto'!$C$14,L36='Tabla Impacto'!$D$14),"Mayor",IF(OR(L36='Tabla Impacto'!$C$15,#REF!='Tabla Impacto'!$D$15),"Catastrófico","")))))</f>
        <v>Moderado</v>
      </c>
      <c r="N36" s="521">
        <f ca="1">IF(M36="","",IF(M36="Leve",0.2,IF(M36="Menor",0.4,IF(M36="Moderado",0.6,IF(M36="Mayor",0.8,IF(M36="Catastrófico",1,))))))</f>
        <v>0.6</v>
      </c>
      <c r="O36" s="524" t="str">
        <f ca="1">IF(OR(AND(I36="Muy Baja",M36="Leve"),AND(I36="Muy Baja",M36="Menor"),AND(I36="Baja",M36="Leve")),"Bajo",IF(OR(AND(I36="Muy baja",M36="Moderado"),AND(I36="Baja",M36="Menor"),AND(I36="Baja",M36="Moderado"),AND(I36="Media",M36="Leve"),AND(I36="Media",M36="Menor"),AND(I36="Media",M36="Moderado"),AND(I36="Alta",M36="Leve"),AND(I36="Alta",M36="Menor")),"Moderado",IF(OR(AND(I36="Muy Baja",M36="Mayor"),AND(I36="Baja",M36="Mayor"),AND(I36="Media",M36="Mayor"),AND(I36="Alta",M36="Moderado"),AND(I36="Alta",M36="Mayor"),AND(I36="Muy Alta",M36="Leve"),AND(I36="Muy Alta",M36="Menor"),AND(I36="Muy Alta",M36="Moderado"),AND(I36="Muy Alta",M36="Mayor")),"Alto",IF(OR(AND(I36="Muy Baja",M36="Catastrófico"),AND(I36="Baja",M36="Catastrófico"),AND(I36="Media",M36="Catastrófico"),AND(I36="Alta",M36="Catastrófico"),AND(I36="Muy Alta",M36="Catastrófico")),"Extremo",""))))</f>
        <v>Moderado</v>
      </c>
      <c r="P36" s="80">
        <v>1</v>
      </c>
      <c r="Q36" s="265" t="s">
        <v>207</v>
      </c>
      <c r="R36" s="80" t="str">
        <f t="shared" si="8"/>
        <v>Probabilidad</v>
      </c>
      <c r="S36" s="81" t="s">
        <v>116</v>
      </c>
      <c r="T36" s="81" t="s">
        <v>90</v>
      </c>
      <c r="U36" s="82" t="str">
        <f t="shared" si="1"/>
        <v>30%</v>
      </c>
      <c r="V36" s="81" t="s">
        <v>91</v>
      </c>
      <c r="W36" s="81" t="s">
        <v>92</v>
      </c>
      <c r="X36" s="81" t="s">
        <v>93</v>
      </c>
      <c r="Y36" s="83">
        <f t="shared" si="2"/>
        <v>0.42</v>
      </c>
      <c r="Z36" s="84" t="str">
        <f t="shared" si="3"/>
        <v>Media</v>
      </c>
      <c r="AA36" s="82">
        <f t="shared" si="4"/>
        <v>0.42</v>
      </c>
      <c r="AB36" s="84" t="str">
        <f t="shared" ca="1" si="5"/>
        <v>Moderado</v>
      </c>
      <c r="AC36" s="82">
        <f t="shared" ca="1" si="6"/>
        <v>0.6</v>
      </c>
      <c r="AD36" s="85" t="str">
        <f t="shared" ca="1" si="7"/>
        <v>Moderado</v>
      </c>
      <c r="AE36" s="81" t="s">
        <v>94</v>
      </c>
      <c r="AF36" s="275" t="s">
        <v>509</v>
      </c>
      <c r="AG36" s="86" t="s">
        <v>155</v>
      </c>
      <c r="AH36" s="49">
        <v>44958</v>
      </c>
      <c r="AI36" s="282">
        <v>45261</v>
      </c>
      <c r="AJ36" s="87" t="s">
        <v>205</v>
      </c>
      <c r="AK36" s="80">
        <v>1</v>
      </c>
      <c r="AL36" s="263" t="s">
        <v>206</v>
      </c>
      <c r="AM36" s="80">
        <v>1</v>
      </c>
      <c r="AN36" s="363" t="s">
        <v>98</v>
      </c>
      <c r="AO36" s="80">
        <v>1</v>
      </c>
      <c r="AP36" s="52" t="s">
        <v>99</v>
      </c>
      <c r="AQ36" s="93"/>
      <c r="AR36" s="89"/>
      <c r="AS36" s="89"/>
      <c r="AT36" s="432"/>
      <c r="AU36" s="320"/>
      <c r="AV36" s="60"/>
      <c r="AW36" s="303"/>
      <c r="AX36" s="215"/>
      <c r="AY36" s="320"/>
      <c r="AZ36" s="222"/>
      <c r="BA36" s="240"/>
      <c r="BB36" s="308"/>
      <c r="BC36" s="92"/>
      <c r="BD36" s="92"/>
      <c r="BE36" s="92"/>
      <c r="BF36" s="92"/>
      <c r="BG36" s="92"/>
      <c r="BH36" s="92"/>
      <c r="BI36" s="92"/>
      <c r="BJ36" s="92"/>
      <c r="BK36" s="92"/>
    </row>
    <row r="37" spans="1:63" ht="278.25" customHeight="1">
      <c r="A37" s="307"/>
      <c r="B37" s="516"/>
      <c r="C37" s="531"/>
      <c r="D37" s="531"/>
      <c r="E37" s="531"/>
      <c r="F37" s="531"/>
      <c r="G37" s="531"/>
      <c r="H37" s="534"/>
      <c r="I37" s="528"/>
      <c r="J37" s="522"/>
      <c r="K37" s="522"/>
      <c r="L37" s="522"/>
      <c r="M37" s="528"/>
      <c r="N37" s="522"/>
      <c r="O37" s="525"/>
      <c r="P37" s="80">
        <v>2</v>
      </c>
      <c r="Q37" s="265" t="s">
        <v>209</v>
      </c>
      <c r="R37" s="80" t="str">
        <f t="shared" si="8"/>
        <v>Probabilidad</v>
      </c>
      <c r="S37" s="81" t="s">
        <v>89</v>
      </c>
      <c r="T37" s="81" t="s">
        <v>90</v>
      </c>
      <c r="U37" s="82" t="str">
        <f t="shared" si="1"/>
        <v>40%</v>
      </c>
      <c r="V37" s="81" t="s">
        <v>91</v>
      </c>
      <c r="W37" s="81" t="s">
        <v>92</v>
      </c>
      <c r="X37" s="81" t="s">
        <v>93</v>
      </c>
      <c r="Y37" s="83">
        <f t="shared" si="2"/>
        <v>0</v>
      </c>
      <c r="Z37" s="84" t="str">
        <f t="shared" si="3"/>
        <v>Muy Baja</v>
      </c>
      <c r="AA37" s="82">
        <f t="shared" si="4"/>
        <v>0</v>
      </c>
      <c r="AB37" s="84" t="str">
        <f t="shared" si="5"/>
        <v>Leve</v>
      </c>
      <c r="AC37" s="82">
        <f t="shared" si="6"/>
        <v>0</v>
      </c>
      <c r="AD37" s="85" t="str">
        <f t="shared" si="7"/>
        <v>Bajo</v>
      </c>
      <c r="AE37" s="81" t="s">
        <v>94</v>
      </c>
      <c r="AF37" s="275" t="s">
        <v>510</v>
      </c>
      <c r="AG37" s="80" t="s">
        <v>95</v>
      </c>
      <c r="AH37" s="49">
        <v>44958</v>
      </c>
      <c r="AI37" s="282">
        <v>45261</v>
      </c>
      <c r="AJ37" s="87" t="s">
        <v>208</v>
      </c>
      <c r="AK37" s="80">
        <v>2</v>
      </c>
      <c r="AL37" s="263" t="s">
        <v>547</v>
      </c>
      <c r="AM37" s="80">
        <v>2</v>
      </c>
      <c r="AN37" s="363" t="s">
        <v>98</v>
      </c>
      <c r="AO37" s="80">
        <v>2</v>
      </c>
      <c r="AP37" s="52" t="s">
        <v>99</v>
      </c>
      <c r="AQ37" s="93"/>
      <c r="AR37" s="89"/>
      <c r="AS37" s="89"/>
      <c r="AT37" s="432"/>
      <c r="AU37" s="320"/>
      <c r="AV37" s="192"/>
      <c r="AW37" s="303"/>
      <c r="AX37" s="215"/>
      <c r="AY37" s="320"/>
      <c r="AZ37" s="201"/>
      <c r="BA37" s="240"/>
      <c r="BB37" s="308"/>
      <c r="BC37" s="92"/>
      <c r="BD37" s="92"/>
      <c r="BE37" s="92"/>
      <c r="BF37" s="92"/>
      <c r="BG37" s="92"/>
      <c r="BH37" s="92"/>
      <c r="BI37" s="92"/>
      <c r="BJ37" s="92"/>
      <c r="BK37" s="92"/>
    </row>
    <row r="38" spans="1:63" ht="178.5" customHeight="1">
      <c r="A38" s="292"/>
      <c r="B38" s="517"/>
      <c r="C38" s="532"/>
      <c r="D38" s="532"/>
      <c r="E38" s="532"/>
      <c r="F38" s="532"/>
      <c r="G38" s="532"/>
      <c r="H38" s="535"/>
      <c r="I38" s="529"/>
      <c r="J38" s="523"/>
      <c r="K38" s="523"/>
      <c r="L38" s="523"/>
      <c r="M38" s="529"/>
      <c r="N38" s="523"/>
      <c r="O38" s="526"/>
      <c r="P38" s="39">
        <v>3</v>
      </c>
      <c r="Q38" s="265" t="s">
        <v>489</v>
      </c>
      <c r="R38" s="39" t="str">
        <f t="shared" si="8"/>
        <v>Probabilidad</v>
      </c>
      <c r="S38" s="44" t="s">
        <v>89</v>
      </c>
      <c r="T38" s="44" t="s">
        <v>90</v>
      </c>
      <c r="U38" s="45" t="str">
        <f t="shared" si="1"/>
        <v>40%</v>
      </c>
      <c r="V38" s="44" t="s">
        <v>91</v>
      </c>
      <c r="W38" s="44" t="s">
        <v>92</v>
      </c>
      <c r="X38" s="44" t="s">
        <v>93</v>
      </c>
      <c r="Y38" s="46">
        <f t="shared" si="2"/>
        <v>0</v>
      </c>
      <c r="Z38" s="47" t="str">
        <f t="shared" si="3"/>
        <v>Muy Baja</v>
      </c>
      <c r="AA38" s="45">
        <f t="shared" si="4"/>
        <v>0</v>
      </c>
      <c r="AB38" s="47" t="str">
        <f t="shared" si="5"/>
        <v>Leve</v>
      </c>
      <c r="AC38" s="45">
        <f t="shared" si="6"/>
        <v>0</v>
      </c>
      <c r="AD38" s="48" t="str">
        <f t="shared" si="7"/>
        <v>Bajo</v>
      </c>
      <c r="AE38" s="44" t="s">
        <v>94</v>
      </c>
      <c r="AF38" s="275" t="s">
        <v>216</v>
      </c>
      <c r="AG38" s="39" t="s">
        <v>95</v>
      </c>
      <c r="AH38" s="49">
        <v>44958</v>
      </c>
      <c r="AI38" s="282">
        <v>45261</v>
      </c>
      <c r="AJ38" s="50" t="s">
        <v>210</v>
      </c>
      <c r="AK38" s="39">
        <v>3</v>
      </c>
      <c r="AL38" s="263" t="s">
        <v>547</v>
      </c>
      <c r="AM38" s="39">
        <v>3</v>
      </c>
      <c r="AN38" s="363" t="s">
        <v>98</v>
      </c>
      <c r="AO38" s="39">
        <v>3</v>
      </c>
      <c r="AP38" s="52" t="s">
        <v>99</v>
      </c>
      <c r="AQ38" s="53"/>
      <c r="AR38" s="54"/>
      <c r="AS38" s="54"/>
      <c r="AT38" s="54"/>
      <c r="AU38" s="76"/>
      <c r="AV38" s="60"/>
      <c r="AW38" s="303"/>
      <c r="AX38" s="212"/>
      <c r="AY38" s="76"/>
      <c r="AZ38" s="201"/>
      <c r="BA38" s="240"/>
      <c r="BB38" s="308"/>
    </row>
    <row r="39" spans="1:63" ht="176.25" customHeight="1">
      <c r="A39" s="302">
        <v>13</v>
      </c>
      <c r="B39" s="515" t="s">
        <v>211</v>
      </c>
      <c r="C39" s="503" t="s">
        <v>86</v>
      </c>
      <c r="D39" s="503" t="s">
        <v>212</v>
      </c>
      <c r="E39" s="503" t="s">
        <v>213</v>
      </c>
      <c r="F39" s="503" t="s">
        <v>214</v>
      </c>
      <c r="G39" s="503" t="s">
        <v>87</v>
      </c>
      <c r="H39" s="506">
        <v>365</v>
      </c>
      <c r="I39" s="509" t="str">
        <f>IF(H39&lt;=0,"",IF(H39&lt;=2,"Muy Baja",IF(H39&lt;=24,"Baja",IF(H39&lt;=500,"Media",IF(H39&lt;=5000,"Alta","Muy Alta")))))</f>
        <v>Media</v>
      </c>
      <c r="J39" s="512">
        <f>IF(I39="","",IF(I39="Muy Baja",0.2,IF(I39="Baja",0.4,IF(I39="Media",0.6,IF(I39="Alta",0.8,IF(I39="Muy Alta",1,))))))</f>
        <v>0.6</v>
      </c>
      <c r="K39" s="512" t="s">
        <v>204</v>
      </c>
      <c r="L39" s="512" t="str">
        <f ca="1">IF(NOT(ISERROR(MATCH(K39,'Tabla Impacto'!$B$152:$B$154,0))),'Tabla Impacto'!$F$154&amp;"Por favor no seleccionar los criterios de impacto(Afectación Económica o presupuestal y Pérdida Reputacional)",K39)</f>
        <v xml:space="preserve">     Entre 50 y 100 SMLMV </v>
      </c>
      <c r="M39" s="509" t="str">
        <f ca="1">IF(OR(L39='Tabla Impacto'!$C$11,L39='Tabla Impacto'!$D$11),"Leve",IF(OR(L39='Tabla Impacto'!$C$12,L39='Tabla Impacto'!$D$12),"Menor",IF(OR(L39='Tabla Impacto'!$C$13,L39='Tabla Impacto'!$D$13),"Moderado",IF(OR(L39='Tabla Impacto'!$C$14,L39='Tabla Impacto'!$D$14),"Mayor",IF(OR(L39='Tabla Impacto'!$C$15,L39='Tabla Impacto'!$D$15),"Catastrófico","")))))</f>
        <v>Moderado</v>
      </c>
      <c r="N39" s="512">
        <f ca="1">IF(M39="","",IF(M39="Leve",0.2,IF(M39="Menor",0.4,IF(M39="Moderado",0.6,IF(M39="Mayor",0.8,IF(M39="Catastrófico",1,))))))</f>
        <v>0.6</v>
      </c>
      <c r="O39" s="518" t="str">
        <f ca="1">IF(OR(AND(I39="Muy Baja",M39="Leve"),AND(I39="Muy Baja",M39="Menor"),AND(I39="Baja",M39="Leve")),"Bajo",IF(OR(AND(I39="Muy baja",M39="Moderado"),AND(I39="Baja",M39="Menor"),AND(I39="Baja",M39="Moderado"),AND(I39="Media",M39="Leve"),AND(I39="Media",M39="Menor"),AND(I39="Media",M39="Moderado"),AND(I39="Alta",M39="Leve"),AND(I39="Alta",M39="Menor")),"Moderado",IF(OR(AND(I39="Muy Baja",M39="Mayor"),AND(I39="Baja",M39="Mayor"),AND(I39="Media",M39="Mayor"),AND(I39="Alta",M39="Moderado"),AND(I39="Alta",M39="Mayor"),AND(I39="Muy Alta",M39="Leve"),AND(I39="Muy Alta",M39="Menor"),AND(I39="Muy Alta",M39="Moderado"),AND(I39="Muy Alta",M39="Mayor")),"Alto",IF(OR(AND(I39="Muy Baja",M39="Catastrófico"),AND(I39="Baja",M39="Catastrófico"),AND(I39="Media",M39="Catastrófico"),AND(I39="Alta",M39="Catastrófico"),AND(I39="Muy Alta",M39="Catastrófico")),"Extremo",""))))</f>
        <v>Moderado</v>
      </c>
      <c r="P39" s="39">
        <v>1</v>
      </c>
      <c r="Q39" s="265" t="s">
        <v>480</v>
      </c>
      <c r="R39" s="39" t="str">
        <f t="shared" si="8"/>
        <v>Probabilidad</v>
      </c>
      <c r="S39" s="44" t="s">
        <v>89</v>
      </c>
      <c r="T39" s="44" t="s">
        <v>90</v>
      </c>
      <c r="U39" s="45" t="str">
        <f t="shared" si="1"/>
        <v>40%</v>
      </c>
      <c r="V39" s="44" t="s">
        <v>91</v>
      </c>
      <c r="W39" s="44" t="s">
        <v>92</v>
      </c>
      <c r="X39" s="44" t="s">
        <v>93</v>
      </c>
      <c r="Y39" s="46">
        <f t="shared" si="2"/>
        <v>0.36</v>
      </c>
      <c r="Z39" s="47" t="str">
        <f t="shared" si="3"/>
        <v>Baja</v>
      </c>
      <c r="AA39" s="45">
        <f t="shared" si="4"/>
        <v>0.36</v>
      </c>
      <c r="AB39" s="47" t="str">
        <f t="shared" ca="1" si="5"/>
        <v>Moderado</v>
      </c>
      <c r="AC39" s="45">
        <f t="shared" ca="1" si="6"/>
        <v>0.6</v>
      </c>
      <c r="AD39" s="48" t="str">
        <f t="shared" ca="1" si="7"/>
        <v>Moderado</v>
      </c>
      <c r="AE39" s="44" t="s">
        <v>94</v>
      </c>
      <c r="AF39" s="275" t="s">
        <v>511</v>
      </c>
      <c r="AG39" s="38" t="s">
        <v>217</v>
      </c>
      <c r="AH39" s="49">
        <v>44958</v>
      </c>
      <c r="AI39" s="282">
        <v>45261</v>
      </c>
      <c r="AJ39" s="50" t="s">
        <v>218</v>
      </c>
      <c r="AK39" s="39">
        <v>1</v>
      </c>
      <c r="AL39" s="263" t="s">
        <v>219</v>
      </c>
      <c r="AM39" s="39">
        <v>1</v>
      </c>
      <c r="AN39" s="363" t="s">
        <v>98</v>
      </c>
      <c r="AO39" s="39">
        <v>1</v>
      </c>
      <c r="AP39" s="52" t="s">
        <v>99</v>
      </c>
      <c r="AQ39" s="94"/>
      <c r="AR39" s="54"/>
      <c r="AS39" s="54"/>
      <c r="AT39" s="54"/>
      <c r="AU39" s="76"/>
      <c r="AV39" s="60"/>
      <c r="AW39" s="303"/>
      <c r="AX39" s="214"/>
      <c r="AY39" s="76"/>
      <c r="AZ39" s="60"/>
      <c r="BA39" s="221"/>
      <c r="BB39" s="308"/>
    </row>
    <row r="40" spans="1:63" ht="248.25" customHeight="1">
      <c r="A40" s="307"/>
      <c r="B40" s="516"/>
      <c r="C40" s="504"/>
      <c r="D40" s="504"/>
      <c r="E40" s="504"/>
      <c r="F40" s="504"/>
      <c r="G40" s="504"/>
      <c r="H40" s="507"/>
      <c r="I40" s="510"/>
      <c r="J40" s="513"/>
      <c r="K40" s="513"/>
      <c r="L40" s="513"/>
      <c r="M40" s="510"/>
      <c r="N40" s="513"/>
      <c r="O40" s="519"/>
      <c r="P40" s="39">
        <v>2</v>
      </c>
      <c r="Q40" s="265" t="s">
        <v>221</v>
      </c>
      <c r="R40" s="39" t="str">
        <f t="shared" si="8"/>
        <v>Probabilidad</v>
      </c>
      <c r="S40" s="44" t="s">
        <v>89</v>
      </c>
      <c r="T40" s="44" t="s">
        <v>90</v>
      </c>
      <c r="U40" s="45" t="str">
        <f t="shared" si="1"/>
        <v>40%</v>
      </c>
      <c r="V40" s="44" t="s">
        <v>91</v>
      </c>
      <c r="W40" s="44" t="s">
        <v>92</v>
      </c>
      <c r="X40" s="44" t="s">
        <v>93</v>
      </c>
      <c r="Y40" s="46">
        <f t="shared" si="2"/>
        <v>0</v>
      </c>
      <c r="Z40" s="47" t="str">
        <f t="shared" si="3"/>
        <v>Muy Baja</v>
      </c>
      <c r="AA40" s="45">
        <f t="shared" si="4"/>
        <v>0</v>
      </c>
      <c r="AB40" s="47" t="str">
        <f t="shared" si="5"/>
        <v>Leve</v>
      </c>
      <c r="AC40" s="45">
        <f t="shared" si="6"/>
        <v>0</v>
      </c>
      <c r="AD40" s="48" t="str">
        <f t="shared" si="7"/>
        <v>Bajo</v>
      </c>
      <c r="AE40" s="44" t="s">
        <v>94</v>
      </c>
      <c r="AF40" s="275" t="s">
        <v>512</v>
      </c>
      <c r="AG40" s="39" t="s">
        <v>95</v>
      </c>
      <c r="AH40" s="49">
        <v>44958</v>
      </c>
      <c r="AI40" s="282">
        <v>45261</v>
      </c>
      <c r="AJ40" s="50" t="s">
        <v>220</v>
      </c>
      <c r="AK40" s="39">
        <v>2</v>
      </c>
      <c r="AL40" s="263" t="s">
        <v>548</v>
      </c>
      <c r="AM40" s="39">
        <v>2</v>
      </c>
      <c r="AN40" s="363" t="s">
        <v>98</v>
      </c>
      <c r="AO40" s="39">
        <v>2</v>
      </c>
      <c r="AP40" s="52" t="s">
        <v>99</v>
      </c>
      <c r="AQ40" s="94"/>
      <c r="AR40" s="54"/>
      <c r="AS40" s="54"/>
      <c r="AT40" s="54"/>
      <c r="AU40" s="76"/>
      <c r="AV40" s="60"/>
      <c r="AW40" s="303"/>
      <c r="AX40" s="214"/>
      <c r="AY40" s="76"/>
      <c r="AZ40" s="223"/>
      <c r="BA40" s="219"/>
      <c r="BB40" s="308"/>
    </row>
    <row r="41" spans="1:63" ht="66.75" customHeight="1">
      <c r="A41" s="292"/>
      <c r="B41" s="517"/>
      <c r="C41" s="505"/>
      <c r="D41" s="505"/>
      <c r="E41" s="505"/>
      <c r="F41" s="505"/>
      <c r="G41" s="505"/>
      <c r="H41" s="508"/>
      <c r="I41" s="511"/>
      <c r="J41" s="514"/>
      <c r="K41" s="514"/>
      <c r="L41" s="514"/>
      <c r="M41" s="511"/>
      <c r="N41" s="514"/>
      <c r="O41" s="520"/>
      <c r="P41" s="39">
        <v>3</v>
      </c>
      <c r="Q41" s="269" t="s">
        <v>225</v>
      </c>
      <c r="R41" s="39" t="str">
        <f t="shared" si="8"/>
        <v>Probabilidad</v>
      </c>
      <c r="S41" s="44" t="s">
        <v>116</v>
      </c>
      <c r="T41" s="44" t="s">
        <v>90</v>
      </c>
      <c r="U41" s="45" t="str">
        <f t="shared" si="1"/>
        <v>30%</v>
      </c>
      <c r="V41" s="44" t="s">
        <v>91</v>
      </c>
      <c r="W41" s="44" t="s">
        <v>92</v>
      </c>
      <c r="X41" s="44" t="s">
        <v>93</v>
      </c>
      <c r="Y41" s="46">
        <f t="shared" si="2"/>
        <v>0</v>
      </c>
      <c r="Z41" s="47" t="str">
        <f t="shared" si="3"/>
        <v>Muy Baja</v>
      </c>
      <c r="AA41" s="45">
        <f t="shared" si="4"/>
        <v>0</v>
      </c>
      <c r="AB41" s="47" t="str">
        <f t="shared" si="5"/>
        <v>Leve</v>
      </c>
      <c r="AC41" s="45">
        <f t="shared" si="6"/>
        <v>0</v>
      </c>
      <c r="AD41" s="48" t="str">
        <f t="shared" si="7"/>
        <v>Bajo</v>
      </c>
      <c r="AE41" s="44" t="s">
        <v>94</v>
      </c>
      <c r="AF41" s="275" t="s">
        <v>226</v>
      </c>
      <c r="AG41" s="39" t="s">
        <v>95</v>
      </c>
      <c r="AH41" s="49">
        <v>44958</v>
      </c>
      <c r="AI41" s="282">
        <v>45261</v>
      </c>
      <c r="AJ41" s="50" t="s">
        <v>218</v>
      </c>
      <c r="AK41" s="39">
        <v>3</v>
      </c>
      <c r="AL41" s="263" t="s">
        <v>548</v>
      </c>
      <c r="AM41" s="39">
        <v>3</v>
      </c>
      <c r="AN41" s="363" t="s">
        <v>98</v>
      </c>
      <c r="AO41" s="39">
        <v>3</v>
      </c>
      <c r="AP41" s="52" t="s">
        <v>99</v>
      </c>
      <c r="AQ41" s="53"/>
      <c r="AR41" s="77"/>
      <c r="AS41" s="54"/>
      <c r="AT41" s="54"/>
      <c r="AU41" s="54"/>
      <c r="AV41" s="77"/>
      <c r="AW41" s="323"/>
      <c r="AX41" s="212"/>
      <c r="AY41" s="55"/>
      <c r="AZ41" s="55"/>
      <c r="BA41" s="219"/>
      <c r="BB41" s="318"/>
    </row>
    <row r="42" spans="1:63" ht="112.5" customHeight="1">
      <c r="A42" s="302">
        <v>14</v>
      </c>
      <c r="B42" s="515" t="s">
        <v>211</v>
      </c>
      <c r="C42" s="503" t="s">
        <v>86</v>
      </c>
      <c r="D42" s="503" t="s">
        <v>222</v>
      </c>
      <c r="E42" s="503" t="s">
        <v>223</v>
      </c>
      <c r="F42" s="503" t="s">
        <v>224</v>
      </c>
      <c r="G42" s="503" t="s">
        <v>87</v>
      </c>
      <c r="H42" s="506">
        <v>12</v>
      </c>
      <c r="I42" s="509" t="str">
        <f>IF(H42&lt;=0,"",IF(H42&lt;=2,"Muy Baja",IF(H42&lt;=24,"Baja",IF(H42&lt;=500,"Media",IF(H42&lt;=5000,"Alta","Muy Alta")))))</f>
        <v>Baja</v>
      </c>
      <c r="J42" s="512">
        <f>IF(I42="","",IF(I42="Muy Baja",0.2,IF(I42="Baja",0.4,IF(I42="Media",0.6,IF(I42="Alta",0.8,IF(I42="Muy Alta",1,))))))</f>
        <v>0.4</v>
      </c>
      <c r="K42" s="512" t="s">
        <v>183</v>
      </c>
      <c r="L42" s="512" t="str">
        <f ca="1">IF(NOT(ISERROR(MATCH(K42,'Tabla Impacto'!$B$152:$B$154,0))),'Tabla Impacto'!$F$154&amp;"Por favor no seleccionar los criterios de impacto(Afectación Económica o presupuestal y Pérdida Reputacional)",K42)</f>
        <v xml:space="preserve">     Afectación menor a 10 SMLMV .</v>
      </c>
      <c r="M42" s="509" t="str">
        <f ca="1">IF(OR(L42='Tabla Impacto'!$C$11,L42='Tabla Impacto'!$D$11),"Leve",IF(OR(L42='Tabla Impacto'!$C$12,L42='Tabla Impacto'!$D$12),"Menor",IF(OR(L42='Tabla Impacto'!$C$13,L42='Tabla Impacto'!$D$13),"Moderado",IF(OR(#REF!='Tabla Impacto'!$C$14,L42='Tabla Impacto'!$D$14),"Mayor",IF(OR(L42='Tabla Impacto'!$C$15,#REF!='Tabla Impacto'!$D$15),"Catastrófico","")))))</f>
        <v>Leve</v>
      </c>
      <c r="N42" s="512">
        <f ca="1">IF(M42="","",IF(M42="Leve",0.2,IF(M42="Menor",0.4,IF(M42="Moderado",0.6,IF(M42="Mayor",0.8,IF(M42="Catastrófico",1,))))))</f>
        <v>0.2</v>
      </c>
      <c r="O42" s="518" t="str">
        <f ca="1">IF(OR(AND(I42="Muy Baja",M42="Leve"),AND(I42="Muy Baja",M42="Menor"),AND(I42="Baja",M42="Leve")),"Bajo",IF(OR(AND(I42="Muy baja",M42="Moderado"),AND(I42="Baja",M42="Menor"),AND(I42="Baja",M42="Moderado"),AND(I42="Media",M42="Leve"),AND(I42="Media",M42="Menor"),AND(I42="Media",M42="Moderado"),AND(I42="Alta",M42="Leve"),AND(I42="Alta",M42="Menor")),"Moderado",IF(OR(AND(I42="Muy Baja",M42="Mayor"),AND(I42="Baja",M42="Mayor"),AND(I42="Media",M42="Mayor"),AND(I42="Alta",M42="Moderado"),AND(I42="Alta",M42="Mayor"),AND(I42="Muy Alta",M42="Leve"),AND(I42="Muy Alta",M42="Menor"),AND(I42="Muy Alta",M42="Moderado"),AND(I42="Muy Alta",M42="Mayor")),"Alto",IF(OR(AND(I42="Muy Baja",M42="Catastrófico"),AND(I42="Baja",M42="Catastrófico"),AND(I42="Media",M42="Catastrófico"),AND(I42="Alta",M42="Catastrófico"),AND(I42="Muy Alta",M42="Catastrófico")),"Extremo",""))))</f>
        <v>Bajo</v>
      </c>
      <c r="P42" s="39">
        <v>1</v>
      </c>
      <c r="Q42" s="269" t="s">
        <v>229</v>
      </c>
      <c r="R42" s="39" t="str">
        <f t="shared" si="8"/>
        <v>Probabilidad</v>
      </c>
      <c r="S42" s="44" t="s">
        <v>89</v>
      </c>
      <c r="T42" s="44" t="s">
        <v>90</v>
      </c>
      <c r="U42" s="45" t="str">
        <f t="shared" si="1"/>
        <v>40%</v>
      </c>
      <c r="V42" s="44" t="s">
        <v>91</v>
      </c>
      <c r="W42" s="44" t="s">
        <v>92</v>
      </c>
      <c r="X42" s="44" t="s">
        <v>93</v>
      </c>
      <c r="Y42" s="46">
        <f t="shared" si="2"/>
        <v>0.24</v>
      </c>
      <c r="Z42" s="47" t="str">
        <f t="shared" si="3"/>
        <v>Baja</v>
      </c>
      <c r="AA42" s="45">
        <f t="shared" si="4"/>
        <v>0.24</v>
      </c>
      <c r="AB42" s="47" t="str">
        <f t="shared" ca="1" si="5"/>
        <v>Leve</v>
      </c>
      <c r="AC42" s="45">
        <f t="shared" ca="1" si="6"/>
        <v>0.2</v>
      </c>
      <c r="AD42" s="48" t="str">
        <f t="shared" ca="1" si="7"/>
        <v>Bajo</v>
      </c>
      <c r="AE42" s="44" t="s">
        <v>94</v>
      </c>
      <c r="AF42" s="275" t="s">
        <v>513</v>
      </c>
      <c r="AG42" s="38" t="s">
        <v>139</v>
      </c>
      <c r="AH42" s="49">
        <v>44958</v>
      </c>
      <c r="AI42" s="282">
        <v>45261</v>
      </c>
      <c r="AJ42" s="43" t="s">
        <v>227</v>
      </c>
      <c r="AK42" s="39">
        <v>1</v>
      </c>
      <c r="AL42" s="264" t="s">
        <v>228</v>
      </c>
      <c r="AM42" s="39">
        <v>1</v>
      </c>
      <c r="AN42" s="363" t="s">
        <v>98</v>
      </c>
      <c r="AO42" s="39">
        <v>1</v>
      </c>
      <c r="AP42" s="52" t="s">
        <v>99</v>
      </c>
      <c r="AQ42" s="54"/>
      <c r="AR42" s="54"/>
      <c r="AS42" s="54"/>
      <c r="AT42" s="54"/>
      <c r="AU42" s="54"/>
      <c r="AV42" s="60"/>
      <c r="AW42" s="303"/>
      <c r="AX42" s="212"/>
      <c r="AY42" s="76"/>
      <c r="AZ42" s="55"/>
      <c r="BA42" s="219"/>
      <c r="BB42" s="318"/>
    </row>
    <row r="43" spans="1:63" ht="70.5" customHeight="1">
      <c r="A43" s="307"/>
      <c r="B43" s="516"/>
      <c r="C43" s="504"/>
      <c r="D43" s="504"/>
      <c r="E43" s="504"/>
      <c r="F43" s="504"/>
      <c r="G43" s="504"/>
      <c r="H43" s="507"/>
      <c r="I43" s="510"/>
      <c r="J43" s="513"/>
      <c r="K43" s="513"/>
      <c r="L43" s="513"/>
      <c r="M43" s="510"/>
      <c r="N43" s="513"/>
      <c r="O43" s="519"/>
      <c r="P43" s="39">
        <v>2</v>
      </c>
      <c r="Q43" s="269" t="s">
        <v>231</v>
      </c>
      <c r="R43" s="39" t="str">
        <f t="shared" si="8"/>
        <v>Probabilidad</v>
      </c>
      <c r="S43" s="44" t="s">
        <v>89</v>
      </c>
      <c r="T43" s="44" t="s">
        <v>90</v>
      </c>
      <c r="U43" s="45" t="str">
        <f t="shared" si="1"/>
        <v>40%</v>
      </c>
      <c r="V43" s="44" t="s">
        <v>91</v>
      </c>
      <c r="W43" s="44" t="s">
        <v>92</v>
      </c>
      <c r="X43" s="44" t="s">
        <v>93</v>
      </c>
      <c r="Y43" s="46">
        <f t="shared" si="2"/>
        <v>0</v>
      </c>
      <c r="Z43" s="47" t="str">
        <f t="shared" si="3"/>
        <v>Muy Baja</v>
      </c>
      <c r="AA43" s="45">
        <f t="shared" si="4"/>
        <v>0</v>
      </c>
      <c r="AB43" s="47" t="str">
        <f t="shared" si="5"/>
        <v>Leve</v>
      </c>
      <c r="AC43" s="45">
        <f t="shared" si="6"/>
        <v>0</v>
      </c>
      <c r="AD43" s="48" t="str">
        <f t="shared" si="7"/>
        <v>Bajo</v>
      </c>
      <c r="AE43" s="44" t="s">
        <v>94</v>
      </c>
      <c r="AF43" s="275" t="s">
        <v>231</v>
      </c>
      <c r="AG43" s="39" t="s">
        <v>131</v>
      </c>
      <c r="AH43" s="49">
        <v>44958</v>
      </c>
      <c r="AI43" s="282">
        <v>45261</v>
      </c>
      <c r="AJ43" s="43" t="s">
        <v>230</v>
      </c>
      <c r="AK43" s="39">
        <v>2</v>
      </c>
      <c r="AL43" s="285" t="s">
        <v>549</v>
      </c>
      <c r="AM43" s="39">
        <v>2</v>
      </c>
      <c r="AN43" s="363" t="s">
        <v>98</v>
      </c>
      <c r="AO43" s="39">
        <v>2</v>
      </c>
      <c r="AP43" s="52" t="s">
        <v>99</v>
      </c>
      <c r="AQ43" s="54"/>
      <c r="AR43" s="53"/>
      <c r="AS43" s="54"/>
      <c r="AT43" s="54"/>
      <c r="AU43" s="54"/>
      <c r="AV43" s="192"/>
      <c r="AW43" s="303"/>
      <c r="AX43" s="212"/>
      <c r="AY43" s="54"/>
      <c r="AZ43" s="55"/>
      <c r="BA43" s="221"/>
      <c r="BB43" s="308"/>
    </row>
    <row r="44" spans="1:63" ht="217.5" customHeight="1">
      <c r="A44" s="292"/>
      <c r="B44" s="517"/>
      <c r="C44" s="505"/>
      <c r="D44" s="505"/>
      <c r="E44" s="505"/>
      <c r="F44" s="505"/>
      <c r="G44" s="505"/>
      <c r="H44" s="508"/>
      <c r="I44" s="511"/>
      <c r="J44" s="514"/>
      <c r="K44" s="514"/>
      <c r="L44" s="514"/>
      <c r="M44" s="511"/>
      <c r="N44" s="514"/>
      <c r="O44" s="520"/>
      <c r="P44" s="39">
        <v>3</v>
      </c>
      <c r="Q44" s="266" t="s">
        <v>481</v>
      </c>
      <c r="R44" s="39" t="str">
        <f t="shared" si="8"/>
        <v>Probabilidad</v>
      </c>
      <c r="S44" s="44" t="s">
        <v>89</v>
      </c>
      <c r="T44" s="44" t="s">
        <v>90</v>
      </c>
      <c r="U44" s="45" t="str">
        <f t="shared" si="1"/>
        <v>40%</v>
      </c>
      <c r="V44" s="44" t="s">
        <v>91</v>
      </c>
      <c r="W44" s="44" t="s">
        <v>92</v>
      </c>
      <c r="X44" s="44" t="s">
        <v>93</v>
      </c>
      <c r="Y44" s="46">
        <f t="shared" si="2"/>
        <v>0</v>
      </c>
      <c r="Z44" s="47" t="str">
        <f t="shared" si="3"/>
        <v>Muy Baja</v>
      </c>
      <c r="AA44" s="45">
        <f t="shared" si="4"/>
        <v>0</v>
      </c>
      <c r="AB44" s="47" t="str">
        <f t="shared" si="5"/>
        <v>Leve</v>
      </c>
      <c r="AC44" s="45">
        <f t="shared" si="6"/>
        <v>0</v>
      </c>
      <c r="AD44" s="48" t="str">
        <f t="shared" si="7"/>
        <v>Bajo</v>
      </c>
      <c r="AE44" s="44" t="s">
        <v>94</v>
      </c>
      <c r="AF44" s="275" t="s">
        <v>514</v>
      </c>
      <c r="AG44" s="39" t="s">
        <v>232</v>
      </c>
      <c r="AH44" s="49">
        <v>44958</v>
      </c>
      <c r="AI44" s="283">
        <v>45261</v>
      </c>
      <c r="AJ44" s="78" t="s">
        <v>233</v>
      </c>
      <c r="AK44" s="39">
        <v>3</v>
      </c>
      <c r="AL44" s="285" t="s">
        <v>549</v>
      </c>
      <c r="AM44" s="39">
        <v>3</v>
      </c>
      <c r="AN44" s="363" t="s">
        <v>98</v>
      </c>
      <c r="AO44" s="39">
        <v>3</v>
      </c>
      <c r="AP44" s="52" t="s">
        <v>99</v>
      </c>
      <c r="AQ44" s="53"/>
      <c r="AR44" s="53"/>
      <c r="AS44" s="54"/>
      <c r="AT44" s="54"/>
      <c r="AU44" s="54"/>
      <c r="AV44" s="60"/>
      <c r="AW44" s="303"/>
      <c r="AX44" s="212"/>
      <c r="AY44" s="55"/>
      <c r="AZ44" s="55"/>
      <c r="BA44" s="219"/>
      <c r="BB44" s="318"/>
    </row>
    <row r="45" spans="1:63" ht="158.25" customHeight="1">
      <c r="A45" s="302">
        <v>15</v>
      </c>
      <c r="B45" s="365" t="s">
        <v>27</v>
      </c>
      <c r="C45" s="38" t="s">
        <v>86</v>
      </c>
      <c r="D45" s="38" t="s">
        <v>234</v>
      </c>
      <c r="E45" s="38" t="s">
        <v>235</v>
      </c>
      <c r="F45" s="38" t="s">
        <v>589</v>
      </c>
      <c r="G45" s="38" t="s">
        <v>236</v>
      </c>
      <c r="H45" s="39">
        <v>150</v>
      </c>
      <c r="I45" s="40" t="str">
        <f>IF(H45&lt;=0,"",IF(H45&lt;=2,"Muy Baja",IF(H45&lt;=24,"Baja",IF(H45&lt;=500,"Media",IF(H45&lt;=5000,"Alta","Muy Alta")))))</f>
        <v>Media</v>
      </c>
      <c r="J45" s="41">
        <f>IF(I45="","",IF(I45="Muy Baja",0.2,IF(I45="Baja",0.4,IF(I45="Media",0.6,IF(I45="Alta",0.8,IF(I45="Muy Alta",1,))))))</f>
        <v>0.6</v>
      </c>
      <c r="K45" s="41" t="s">
        <v>204</v>
      </c>
      <c r="L45" s="41" t="str">
        <f ca="1">IF(NOT(ISERROR(MATCH(K45,'Tabla Impacto'!$B$152:$B$154,0))),'Tabla Impacto'!$F$154&amp;"Por favor no seleccionar los criterios de impacto(Afectación Económica o presupuestal y Pérdida Reputacional)",K45)</f>
        <v xml:space="preserve">     Entre 50 y 100 SMLMV </v>
      </c>
      <c r="M45" s="40" t="str">
        <f ca="1">IF(OR(L45='Tabla Impacto'!$C$11,L45='Tabla Impacto'!$D$11),"Leve",IF(OR(L45='Tabla Impacto'!$C$12,L45='Tabla Impacto'!$D$12),"Menor",IF(OR(L45='Tabla Impacto'!$C$13,L45='Tabla Impacto'!$D$13),"Moderado",IF(OR(#REF!='Tabla Impacto'!$C$14,L45='Tabla Impacto'!$D$14),"Mayor",IF(OR(L45='Tabla Impacto'!$C$15,L51='Tabla Impacto'!$D$15),"Catastrófico","")))))</f>
        <v>Moderado</v>
      </c>
      <c r="N45" s="41">
        <f ca="1">IF(M45="","",IF(M45="Leve",0.2,IF(M45="Menor",0.4,IF(M45="Moderado",0.6,IF(M45="Mayor",0.8,IF(M45="Catastrófico",1,))))))</f>
        <v>0.6</v>
      </c>
      <c r="O45" s="42" t="str">
        <f ca="1">IF(OR(AND(I45="Muy Baja",M45="Leve"),AND(I45="Muy Baja",M45="Menor"),AND(I45="Baja",M45="Leve")),"Bajo",IF(OR(AND(I45="Muy baja",M45="Moderado"),AND(I45="Baja",M45="Menor"),AND(I45="Baja",M45="Moderado"),AND(I45="Media",M45="Leve"),AND(I45="Media",M45="Menor"),AND(I45="Media",M45="Moderado"),AND(I45="Alta",M45="Leve"),AND(I45="Alta",M45="Menor")),"Moderado",IF(OR(AND(I45="Muy Baja",M45="Mayor"),AND(I45="Baja",M45="Mayor"),AND(I45="Media",M45="Mayor"),AND(I45="Alta",M45="Moderado"),AND(I45="Alta",M45="Mayor"),AND(I45="Muy Alta",M45="Leve"),AND(I45="Muy Alta",M45="Menor"),AND(I45="Muy Alta",M45="Moderado"),AND(I45="Muy Alta",M45="Mayor")),"Alto",IF(OR(AND(I45="Muy Baja",M45="Catastrófico"),AND(I45="Baja",M45="Catastrófico"),AND(I45="Media",M45="Catastrófico"),AND(I45="Alta",M45="Catastrófico"),AND(I45="Muy Alta",M45="Catastrófico")),"Extremo",""))))</f>
        <v>Moderado</v>
      </c>
      <c r="P45" s="39">
        <v>1</v>
      </c>
      <c r="Q45" s="265" t="s">
        <v>482</v>
      </c>
      <c r="R45" s="39" t="str">
        <f t="shared" si="8"/>
        <v>Probabilidad</v>
      </c>
      <c r="S45" s="44" t="s">
        <v>89</v>
      </c>
      <c r="T45" s="44" t="s">
        <v>90</v>
      </c>
      <c r="U45" s="45" t="str">
        <f t="shared" si="1"/>
        <v>40%</v>
      </c>
      <c r="V45" s="44" t="s">
        <v>91</v>
      </c>
      <c r="W45" s="44" t="s">
        <v>92</v>
      </c>
      <c r="X45" s="44" t="s">
        <v>93</v>
      </c>
      <c r="Y45" s="46">
        <f t="shared" si="2"/>
        <v>0.36</v>
      </c>
      <c r="Z45" s="47" t="str">
        <f t="shared" si="3"/>
        <v>Baja</v>
      </c>
      <c r="AA45" s="45">
        <f t="shared" si="4"/>
        <v>0.36</v>
      </c>
      <c r="AB45" s="47" t="str">
        <f t="shared" ca="1" si="5"/>
        <v>Moderado</v>
      </c>
      <c r="AC45" s="45">
        <f t="shared" ca="1" si="6"/>
        <v>0.6</v>
      </c>
      <c r="AD45" s="48" t="str">
        <f t="shared" ca="1" si="7"/>
        <v>Moderado</v>
      </c>
      <c r="AE45" s="44" t="s">
        <v>237</v>
      </c>
      <c r="AF45" s="275" t="s">
        <v>515</v>
      </c>
      <c r="AG45" s="38" t="s">
        <v>95</v>
      </c>
      <c r="AH45" s="49">
        <v>44958</v>
      </c>
      <c r="AI45" s="282">
        <v>45261</v>
      </c>
      <c r="AJ45" s="50" t="s">
        <v>238</v>
      </c>
      <c r="AK45" s="39">
        <v>1</v>
      </c>
      <c r="AL45" s="286" t="s">
        <v>550</v>
      </c>
      <c r="AM45" s="39">
        <v>1</v>
      </c>
      <c r="AN45" s="363" t="s">
        <v>98</v>
      </c>
      <c r="AO45" s="39">
        <v>1</v>
      </c>
      <c r="AP45" s="52" t="s">
        <v>99</v>
      </c>
      <c r="AQ45" s="95"/>
      <c r="AR45" s="95"/>
      <c r="AS45" s="54"/>
      <c r="AT45" s="54"/>
      <c r="AU45" s="96"/>
      <c r="AV45" s="96"/>
      <c r="AW45" s="303"/>
      <c r="AX45" s="211"/>
      <c r="AY45" s="96"/>
      <c r="AZ45" s="96"/>
      <c r="BA45" s="221"/>
      <c r="BB45" s="308"/>
      <c r="BC45" s="1"/>
      <c r="BD45" s="1"/>
      <c r="BE45" s="1"/>
      <c r="BF45" s="1"/>
      <c r="BG45" s="1"/>
      <c r="BH45" s="1"/>
      <c r="BI45" s="1"/>
      <c r="BJ45" s="1"/>
      <c r="BK45" s="1"/>
    </row>
    <row r="46" spans="1:63" ht="124.5" customHeight="1">
      <c r="A46" s="302">
        <v>16</v>
      </c>
      <c r="B46" s="365" t="s">
        <v>27</v>
      </c>
      <c r="C46" s="38" t="s">
        <v>86</v>
      </c>
      <c r="D46" s="38" t="s">
        <v>239</v>
      </c>
      <c r="E46" s="38" t="s">
        <v>240</v>
      </c>
      <c r="F46" s="38" t="s">
        <v>241</v>
      </c>
      <c r="G46" s="38" t="s">
        <v>87</v>
      </c>
      <c r="H46" s="39">
        <v>130</v>
      </c>
      <c r="I46" s="40" t="str">
        <f>IF(H46&lt;=0,"",IF(H46&lt;=2,"Muy Baja",IF(H46&lt;=24,"Baja",IF(H46&lt;=500,"Media",IF(H46&lt;=5000,"Alta","Muy Alta")))))</f>
        <v>Media</v>
      </c>
      <c r="J46" s="41">
        <f>IF(I46="","",IF(I46="Muy Baja",0.2,IF(I46="Baja",0.4,IF(I46="Media",0.6,IF(I46="Alta",0.8,IF(I46="Muy Alta",1,))))))</f>
        <v>0.6</v>
      </c>
      <c r="K46" s="41" t="s">
        <v>204</v>
      </c>
      <c r="L46" s="41" t="str">
        <f ca="1">IF(NOT(ISERROR(MATCH(K46,'Tabla Impacto'!$B$152:$B$154,0))),'Tabla Impacto'!$F$154&amp;"Por favor no seleccionar los criterios de impacto(Afectación Económica o presupuestal y Pérdida Reputacional)",K46)</f>
        <v xml:space="preserve">     Entre 50 y 100 SMLMV </v>
      </c>
      <c r="M46" s="40" t="str">
        <f ca="1">IF(OR(L46='Tabla Impacto'!$C$11,L46='Tabla Impacto'!$D$11),"Leve",IF(OR(L46='Tabla Impacto'!$C$12,L46='Tabla Impacto'!$D$12),"Menor",IF(OR(L46='Tabla Impacto'!$C$13,L46='Tabla Impacto'!$D$13),"Moderado",IF(OR(#REF!='Tabla Impacto'!$C$14,L46='Tabla Impacto'!$D$14),"Mayor",IF(OR(L46='Tabla Impacto'!$C$15,#REF!='Tabla Impacto'!$D$15),"Catastrófico","")))))</f>
        <v>Moderado</v>
      </c>
      <c r="N46" s="41">
        <f ca="1">IF(M46="","",IF(M46="Leve",0.2,IF(M46="Menor",0.4,IF(M46="Moderado",0.6,IF(M46="Mayor",0.8,IF(M46="Catastrófico",1,))))))</f>
        <v>0.6</v>
      </c>
      <c r="O46" s="42" t="str">
        <f ca="1">IF(OR(AND(I46="Muy Baja",M46="Leve"),AND(I46="Muy Baja",M46="Menor"),AND(I46="Baja",M46="Leve")),"Bajo",IF(OR(AND(I46="Muy baja",M46="Moderado"),AND(I46="Baja",M46="Menor"),AND(I46="Baja",M46="Moderado"),AND(I46="Media",M46="Leve"),AND(I46="Media",M46="Menor"),AND(I46="Media",M46="Moderado"),AND(I46="Alta",M46="Leve"),AND(I46="Alta",M46="Menor")),"Moderado",IF(OR(AND(I46="Muy Baja",M46="Mayor"),AND(I46="Baja",M46="Mayor"),AND(I46="Media",M46="Mayor"),AND(I46="Alta",M46="Moderado"),AND(I46="Alta",M46="Mayor"),AND(I46="Muy Alta",M46="Leve"),AND(I46="Muy Alta",M46="Menor"),AND(I46="Muy Alta",M46="Moderado"),AND(I46="Muy Alta",M46="Mayor")),"Alto",IF(OR(AND(I46="Muy Baja",M46="Catastrófico"),AND(I46="Baja",M46="Catastrófico"),AND(I46="Media",M46="Catastrófico"),AND(I46="Alta",M46="Catastrófico"),AND(I46="Muy Alta",M46="Catastrófico")),"Extremo",""))))</f>
        <v>Moderado</v>
      </c>
      <c r="P46" s="39">
        <v>1</v>
      </c>
      <c r="Q46" s="270" t="s">
        <v>483</v>
      </c>
      <c r="R46" s="39" t="str">
        <f t="shared" si="8"/>
        <v>Probabilidad</v>
      </c>
      <c r="S46" s="44" t="s">
        <v>89</v>
      </c>
      <c r="T46" s="44" t="s">
        <v>90</v>
      </c>
      <c r="U46" s="45" t="str">
        <f t="shared" si="1"/>
        <v>40%</v>
      </c>
      <c r="V46" s="44" t="s">
        <v>91</v>
      </c>
      <c r="W46" s="44" t="s">
        <v>92</v>
      </c>
      <c r="X46" s="44" t="s">
        <v>93</v>
      </c>
      <c r="Y46" s="46">
        <f t="shared" si="2"/>
        <v>0.36</v>
      </c>
      <c r="Z46" s="47" t="str">
        <f t="shared" si="3"/>
        <v>Baja</v>
      </c>
      <c r="AA46" s="45">
        <f t="shared" si="4"/>
        <v>0.36</v>
      </c>
      <c r="AB46" s="47" t="str">
        <f t="shared" ca="1" si="5"/>
        <v>Moderado</v>
      </c>
      <c r="AC46" s="45">
        <f t="shared" ca="1" si="6"/>
        <v>0.6</v>
      </c>
      <c r="AD46" s="48" t="str">
        <f t="shared" ca="1" si="7"/>
        <v>Moderado</v>
      </c>
      <c r="AE46" s="44" t="s">
        <v>237</v>
      </c>
      <c r="AF46" s="277" t="s">
        <v>249</v>
      </c>
      <c r="AG46" s="38" t="s">
        <v>131</v>
      </c>
      <c r="AH46" s="49">
        <v>44958</v>
      </c>
      <c r="AI46" s="284">
        <v>44957</v>
      </c>
      <c r="AJ46" s="50" t="s">
        <v>242</v>
      </c>
      <c r="AK46" s="39">
        <v>1</v>
      </c>
      <c r="AL46" s="285" t="s">
        <v>551</v>
      </c>
      <c r="AM46" s="39">
        <v>1</v>
      </c>
      <c r="AN46" s="363" t="s">
        <v>98</v>
      </c>
      <c r="AO46" s="39">
        <v>1</v>
      </c>
      <c r="AP46" s="52" t="s">
        <v>99</v>
      </c>
      <c r="AQ46" s="95"/>
      <c r="AR46" s="95"/>
      <c r="AS46" s="54"/>
      <c r="AT46" s="54"/>
      <c r="AU46" s="96"/>
      <c r="AV46" s="97"/>
      <c r="AW46" s="303"/>
      <c r="AX46" s="211"/>
      <c r="AY46" s="96"/>
      <c r="AZ46" s="96"/>
      <c r="BA46" s="221"/>
      <c r="BB46" s="308"/>
    </row>
    <row r="47" spans="1:63" ht="113.25" customHeight="1">
      <c r="A47" s="302">
        <v>17</v>
      </c>
      <c r="B47" s="515" t="s">
        <v>27</v>
      </c>
      <c r="C47" s="503" t="s">
        <v>86</v>
      </c>
      <c r="D47" s="503" t="s">
        <v>243</v>
      </c>
      <c r="E47" s="503" t="s">
        <v>244</v>
      </c>
      <c r="F47" s="503" t="s">
        <v>245</v>
      </c>
      <c r="G47" s="503" t="s">
        <v>246</v>
      </c>
      <c r="H47" s="506">
        <v>100</v>
      </c>
      <c r="I47" s="509" t="str">
        <f>IF(H47&lt;=0,"",IF(H47&lt;=2,"Muy Baja",IF(H47&lt;=24,"Baja",IF(H47&lt;=500,"Media",IF(H47&lt;=5000,"Alta","Muy Alta")))))</f>
        <v>Media</v>
      </c>
      <c r="J47" s="512">
        <f>IF(I47="","",IF(I47="Muy Baja",0.2,IF(I47="Baja",0.4,IF(I47="Media",0.6,IF(I47="Alta",0.8,IF(I47="Muy Alta",1,))))))</f>
        <v>0.6</v>
      </c>
      <c r="K47" s="503" t="s">
        <v>204</v>
      </c>
      <c r="L47" s="512" t="str">
        <f ca="1">IF(NOT(ISERROR(MATCH(K47,'Tabla Impacto'!$B$152:$B$154,0))),'Tabla Impacto'!$F$154&amp;"Por favor no seleccionar los criterios de impacto(Afectación Económica o presupuestal y Pérdida Reputacional)",K47)</f>
        <v xml:space="preserve">     Entre 50 y 100 SMLMV </v>
      </c>
      <c r="M47" s="509" t="str">
        <f ca="1">IF(OR(L47='Tabla Impacto'!$C$11,L47='Tabla Impacto'!$D$11),"Leve",IF(OR(L47='Tabla Impacto'!$C$12,L47='Tabla Impacto'!$D$12),"Menor",IF(OR(L47='Tabla Impacto'!$C$13,L47='Tabla Impacto'!$D$13),"Moderado",IF(OR(#REF!='Tabla Impacto'!$C$14,L47='Tabla Impacto'!$D$14),"Mayor",IF(OR(L47='Tabla Impacto'!$C$15,L40='Tabla Impacto'!$D$15),"Catastrófico","")))))</f>
        <v>Moderado</v>
      </c>
      <c r="N47" s="512">
        <f ca="1">IF(M47="","",IF(M47="Leve",0.2,IF(M47="Menor",0.4,IF(M47="Moderado",0.6,IF(M47="Mayor",0.8,IF(M47="Catastrófico",1,))))))</f>
        <v>0.6</v>
      </c>
      <c r="O47" s="518" t="str">
        <f ca="1">IF(OR(AND(I47="Muy Baja",M47="Leve"),AND(I47="Muy Baja",M47="Menor"),AND(I47="Baja",M47="Leve")),"Bajo",IF(OR(AND(I47="Muy baja",M47="Moderado"),AND(I47="Baja",M47="Menor"),AND(I47="Baja",M47="Moderado"),AND(I47="Media",M47="Leve"),AND(I47="Media",M47="Menor"),AND(I47="Media",M47="Moderado"),AND(I47="Alta",M47="Leve"),AND(I47="Alta",M47="Menor")),"Moderado",IF(OR(AND(I47="Muy Baja",M47="Mayor"),AND(I47="Baja",M47="Mayor"),AND(I47="Media",M47="Mayor"),AND(I47="Alta",M47="Moderado"),AND(I47="Alta",M47="Mayor"),AND(I47="Muy Alta",M47="Leve"),AND(I47="Muy Alta",M47="Menor"),AND(I47="Muy Alta",M47="Moderado"),AND(I47="Muy Alta",M47="Mayor")),"Alto",IF(OR(AND(I47="Muy Baja",M47="Catastrófico"),AND(I47="Baja",M47="Catastrófico"),AND(I47="Media",M47="Catastrófico"),AND(I47="Alta",M47="Catastrófico"),AND(I47="Muy Alta",M47="Catastrófico")),"Extremo",""))))</f>
        <v>Moderado</v>
      </c>
      <c r="P47" s="39">
        <v>1</v>
      </c>
      <c r="Q47" s="270" t="s">
        <v>484</v>
      </c>
      <c r="R47" s="39" t="str">
        <f t="shared" si="8"/>
        <v>Probabilidad</v>
      </c>
      <c r="S47" s="44" t="s">
        <v>89</v>
      </c>
      <c r="T47" s="44" t="s">
        <v>90</v>
      </c>
      <c r="U47" s="45" t="str">
        <f t="shared" si="1"/>
        <v>40%</v>
      </c>
      <c r="V47" s="44" t="s">
        <v>247</v>
      </c>
      <c r="W47" s="44" t="s">
        <v>92</v>
      </c>
      <c r="X47" s="44" t="s">
        <v>248</v>
      </c>
      <c r="Y47" s="46">
        <f t="shared" si="2"/>
        <v>0.36</v>
      </c>
      <c r="Z47" s="47" t="str">
        <f t="shared" si="3"/>
        <v>Baja</v>
      </c>
      <c r="AA47" s="45">
        <f t="shared" si="4"/>
        <v>0.36</v>
      </c>
      <c r="AB47" s="47" t="str">
        <f t="shared" ca="1" si="5"/>
        <v>Moderado</v>
      </c>
      <c r="AC47" s="45">
        <f t="shared" ca="1" si="6"/>
        <v>0.6</v>
      </c>
      <c r="AD47" s="48" t="str">
        <f t="shared" ca="1" si="7"/>
        <v>Moderado</v>
      </c>
      <c r="AE47" s="44" t="s">
        <v>94</v>
      </c>
      <c r="AF47" s="278" t="s">
        <v>516</v>
      </c>
      <c r="AG47" s="39" t="s">
        <v>105</v>
      </c>
      <c r="AH47" s="49">
        <v>44958</v>
      </c>
      <c r="AI47" s="284">
        <v>44957</v>
      </c>
      <c r="AJ47" s="56" t="s">
        <v>250</v>
      </c>
      <c r="AK47" s="39">
        <v>1</v>
      </c>
      <c r="AL47" s="263" t="s">
        <v>527</v>
      </c>
      <c r="AM47" s="39">
        <v>1</v>
      </c>
      <c r="AN47" s="363" t="s">
        <v>98</v>
      </c>
      <c r="AO47" s="39">
        <v>1</v>
      </c>
      <c r="AP47" s="52" t="s">
        <v>99</v>
      </c>
      <c r="AQ47" s="95"/>
      <c r="AR47" s="95"/>
      <c r="AS47" s="54"/>
      <c r="AT47" s="54"/>
      <c r="AU47" s="96"/>
      <c r="AV47" s="97"/>
      <c r="AW47" s="303"/>
      <c r="AX47" s="212"/>
      <c r="AY47" s="96"/>
      <c r="AZ47" s="97"/>
      <c r="BA47" s="221"/>
      <c r="BB47" s="308"/>
    </row>
    <row r="48" spans="1:63" ht="119.25" customHeight="1">
      <c r="A48" s="307"/>
      <c r="B48" s="516"/>
      <c r="C48" s="504"/>
      <c r="D48" s="504"/>
      <c r="E48" s="504"/>
      <c r="F48" s="504"/>
      <c r="G48" s="504"/>
      <c r="H48" s="507"/>
      <c r="I48" s="510"/>
      <c r="J48" s="513"/>
      <c r="K48" s="504"/>
      <c r="L48" s="513"/>
      <c r="M48" s="510"/>
      <c r="N48" s="513"/>
      <c r="O48" s="519"/>
      <c r="P48" s="39">
        <v>2</v>
      </c>
      <c r="Q48" s="271" t="s">
        <v>485</v>
      </c>
      <c r="R48" s="39" t="str">
        <f t="shared" si="8"/>
        <v>Impacto</v>
      </c>
      <c r="S48" s="44" t="s">
        <v>137</v>
      </c>
      <c r="T48" s="44" t="s">
        <v>163</v>
      </c>
      <c r="U48" s="45" t="str">
        <f t="shared" si="1"/>
        <v>35%</v>
      </c>
      <c r="V48" s="44" t="s">
        <v>247</v>
      </c>
      <c r="W48" s="44" t="s">
        <v>92</v>
      </c>
      <c r="X48" s="44" t="s">
        <v>248</v>
      </c>
      <c r="Y48" s="46">
        <f t="shared" si="2"/>
        <v>0</v>
      </c>
      <c r="Z48" s="47" t="str">
        <f t="shared" si="3"/>
        <v>Muy Baja</v>
      </c>
      <c r="AA48" s="45">
        <f t="shared" si="4"/>
        <v>0</v>
      </c>
      <c r="AB48" s="47" t="str">
        <f t="shared" si="5"/>
        <v>Leve</v>
      </c>
      <c r="AC48" s="45">
        <f t="shared" si="6"/>
        <v>0</v>
      </c>
      <c r="AD48" s="48" t="str">
        <f t="shared" si="7"/>
        <v>Bajo</v>
      </c>
      <c r="AE48" s="44" t="s">
        <v>94</v>
      </c>
      <c r="AF48" s="278" t="s">
        <v>517</v>
      </c>
      <c r="AG48" s="39" t="s">
        <v>105</v>
      </c>
      <c r="AH48" s="49">
        <v>44958</v>
      </c>
      <c r="AI48" s="284">
        <v>44957</v>
      </c>
      <c r="AJ48" s="56" t="s">
        <v>250</v>
      </c>
      <c r="AK48" s="39">
        <v>2</v>
      </c>
      <c r="AL48" s="263" t="s">
        <v>527</v>
      </c>
      <c r="AM48" s="39">
        <v>2</v>
      </c>
      <c r="AN48" s="363" t="s">
        <v>98</v>
      </c>
      <c r="AO48" s="39">
        <v>2</v>
      </c>
      <c r="AP48" s="52" t="s">
        <v>99</v>
      </c>
      <c r="AQ48" s="95"/>
      <c r="AR48" s="95"/>
      <c r="AS48" s="54"/>
      <c r="AT48" s="54"/>
      <c r="AU48" s="95"/>
      <c r="AV48" s="95"/>
      <c r="AW48" s="303"/>
      <c r="AX48" s="211"/>
      <c r="AY48" s="95"/>
      <c r="AZ48" s="95"/>
      <c r="BA48" s="221"/>
      <c r="BB48" s="308"/>
    </row>
    <row r="49" spans="1:63" ht="109.5" customHeight="1">
      <c r="A49" s="292"/>
      <c r="B49" s="517"/>
      <c r="C49" s="505"/>
      <c r="D49" s="505"/>
      <c r="E49" s="505"/>
      <c r="F49" s="505"/>
      <c r="G49" s="505"/>
      <c r="H49" s="508"/>
      <c r="I49" s="511"/>
      <c r="J49" s="514"/>
      <c r="K49" s="505"/>
      <c r="L49" s="514"/>
      <c r="M49" s="511"/>
      <c r="N49" s="514"/>
      <c r="O49" s="520"/>
      <c r="P49" s="39">
        <v>3</v>
      </c>
      <c r="Q49" s="266" t="s">
        <v>254</v>
      </c>
      <c r="R49" s="39" t="str">
        <f t="shared" si="8"/>
        <v>Probabilidad</v>
      </c>
      <c r="S49" s="44" t="s">
        <v>116</v>
      </c>
      <c r="T49" s="44" t="s">
        <v>90</v>
      </c>
      <c r="U49" s="45" t="str">
        <f t="shared" si="1"/>
        <v>30%</v>
      </c>
      <c r="V49" s="44" t="s">
        <v>91</v>
      </c>
      <c r="W49" s="44" t="s">
        <v>138</v>
      </c>
      <c r="X49" s="44" t="s">
        <v>93</v>
      </c>
      <c r="Y49" s="46">
        <f t="shared" si="2"/>
        <v>0</v>
      </c>
      <c r="Z49" s="47" t="str">
        <f t="shared" si="3"/>
        <v>Muy Baja</v>
      </c>
      <c r="AA49" s="45">
        <f t="shared" si="4"/>
        <v>0</v>
      </c>
      <c r="AB49" s="47" t="str">
        <f t="shared" si="5"/>
        <v>Leve</v>
      </c>
      <c r="AC49" s="45">
        <f t="shared" si="6"/>
        <v>0</v>
      </c>
      <c r="AD49" s="48" t="str">
        <f t="shared" si="7"/>
        <v>Bajo</v>
      </c>
      <c r="AE49" s="44" t="s">
        <v>94</v>
      </c>
      <c r="AF49" s="279" t="s">
        <v>518</v>
      </c>
      <c r="AG49" s="39" t="s">
        <v>105</v>
      </c>
      <c r="AH49" s="49">
        <v>44958</v>
      </c>
      <c r="AI49" s="282">
        <v>45261</v>
      </c>
      <c r="AJ49" s="56" t="s">
        <v>250</v>
      </c>
      <c r="AK49" s="39">
        <v>3</v>
      </c>
      <c r="AL49" s="263" t="s">
        <v>527</v>
      </c>
      <c r="AM49" s="39">
        <v>3</v>
      </c>
      <c r="AN49" s="363" t="s">
        <v>98</v>
      </c>
      <c r="AO49" s="39">
        <v>3</v>
      </c>
      <c r="AP49" s="52" t="s">
        <v>99</v>
      </c>
      <c r="AQ49" s="95"/>
      <c r="AR49" s="95"/>
      <c r="AS49" s="54"/>
      <c r="AT49" s="54"/>
      <c r="AU49" s="96"/>
      <c r="AV49" s="98"/>
      <c r="AW49" s="303"/>
      <c r="AX49" s="214"/>
      <c r="AY49" s="243"/>
      <c r="AZ49" s="97"/>
      <c r="BA49" s="221"/>
      <c r="BB49" s="310"/>
    </row>
    <row r="50" spans="1:63" ht="135.75" customHeight="1">
      <c r="A50" s="302">
        <v>18</v>
      </c>
      <c r="B50" s="365" t="s">
        <v>27</v>
      </c>
      <c r="C50" s="38" t="s">
        <v>179</v>
      </c>
      <c r="D50" s="38" t="s">
        <v>251</v>
      </c>
      <c r="E50" s="38" t="s">
        <v>252</v>
      </c>
      <c r="F50" s="38" t="s">
        <v>253</v>
      </c>
      <c r="G50" s="38" t="s">
        <v>87</v>
      </c>
      <c r="H50" s="39">
        <v>130</v>
      </c>
      <c r="I50" s="40" t="str">
        <f>IF(H50&lt;=0,"",IF(H50&lt;=2,"Muy Baja",IF(H50&lt;=24,"Baja",IF(H50&lt;=500,"Media",IF(H50&lt;=5000,"Alta","Muy Alta")))))</f>
        <v>Media</v>
      </c>
      <c r="J50" s="41">
        <f>IF(I50="","",IF(I50="Muy Baja",0.2,IF(I50="Baja",0.4,IF(I50="Media",0.6,IF(I50="Alta",0.8,IF(I50="Muy Alta",1,))))))</f>
        <v>0.6</v>
      </c>
      <c r="K50" s="41" t="s">
        <v>204</v>
      </c>
      <c r="L50" s="41" t="str">
        <f ca="1">IF(NOT(ISERROR(MATCH(K50,'Tabla Impacto'!$B$152:$B$154,0))),'Tabla Impacto'!$F$154&amp;"Por favor no seleccionar los criterios de impacto(Afectación Económica o presupuestal y Pérdida Reputacional)",K50)</f>
        <v xml:space="preserve">     Entre 50 y 100 SMLMV </v>
      </c>
      <c r="M50" s="40" t="str">
        <f ca="1">IF(OR(L50='Tabla Impacto'!$C$11,L50='Tabla Impacto'!$D$11),"Leve",IF(OR(L50='Tabla Impacto'!$C$12,L50='Tabla Impacto'!$D$12),"Menor",IF(OR(L50='Tabla Impacto'!$C$13,L50='Tabla Impacto'!$D$13),"Moderado",IF(OR(#REF!='Tabla Impacto'!$C$14,L50='Tabla Impacto'!$D$14),"Mayor",IF(OR(L50='Tabla Impacto'!$C$15,#REF!='Tabla Impacto'!$D$15),"Catastrófico","")))))</f>
        <v>Moderado</v>
      </c>
      <c r="N50" s="41">
        <f ca="1">IF(M50="","",IF(M50="Leve",0.2,IF(M50="Menor",0.4,IF(M50="Moderado",0.6,IF(M50="Mayor",0.8,IF(M50="Catastrófico",1,))))))</f>
        <v>0.6</v>
      </c>
      <c r="O50" s="42" t="str">
        <f ca="1">IF(OR(AND(I50="Muy Baja",M50="Leve"),AND(I50="Muy Baja",M50="Menor"),AND(I50="Baja",M50="Leve")),"Bajo",IF(OR(AND(I50="Muy baja",M50="Moderado"),AND(I50="Baja",M50="Menor"),AND(I50="Baja",M50="Moderado"),AND(I50="Media",M50="Leve"),AND(I50="Media",M50="Menor"),AND(I50="Media",M50="Moderado"),AND(I50="Alta",M50="Leve"),AND(I50="Alta",M50="Menor")),"Moderado",IF(OR(AND(I50="Muy Baja",M50="Mayor"),AND(I50="Baja",M50="Mayor"),AND(I50="Media",M50="Mayor"),AND(I50="Alta",M50="Moderado"),AND(I50="Alta",M50="Mayor"),AND(I50="Muy Alta",M50="Leve"),AND(I50="Muy Alta",M50="Menor"),AND(I50="Muy Alta",M50="Moderado"),AND(I50="Muy Alta",M50="Mayor")),"Alto",IF(OR(AND(I50="Muy Baja",M50="Catastrófico"),AND(I50="Baja",M50="Catastrófico"),AND(I50="Media",M50="Catastrófico"),AND(I50="Alta",M50="Catastrófico"),AND(I50="Muy Alta",M50="Catastrófico")),"Extremo",""))))</f>
        <v>Moderado</v>
      </c>
      <c r="P50" s="39">
        <v>1</v>
      </c>
      <c r="Q50" s="266" t="s">
        <v>259</v>
      </c>
      <c r="R50" s="39" t="str">
        <f t="shared" si="8"/>
        <v>Probabilidad</v>
      </c>
      <c r="S50" s="44" t="s">
        <v>89</v>
      </c>
      <c r="T50" s="44" t="s">
        <v>90</v>
      </c>
      <c r="U50" s="45" t="str">
        <f t="shared" si="1"/>
        <v>40%</v>
      </c>
      <c r="V50" s="44" t="s">
        <v>91</v>
      </c>
      <c r="W50" s="44" t="s">
        <v>92</v>
      </c>
      <c r="X50" s="44" t="s">
        <v>93</v>
      </c>
      <c r="Y50" s="46">
        <f t="shared" si="2"/>
        <v>0.36</v>
      </c>
      <c r="Z50" s="47" t="str">
        <f t="shared" si="3"/>
        <v>Baja</v>
      </c>
      <c r="AA50" s="45">
        <f t="shared" si="4"/>
        <v>0.36</v>
      </c>
      <c r="AB50" s="47" t="str">
        <f t="shared" ca="1" si="5"/>
        <v>Moderado</v>
      </c>
      <c r="AC50" s="45">
        <f t="shared" ca="1" si="6"/>
        <v>0.6</v>
      </c>
      <c r="AD50" s="48" t="str">
        <f t="shared" ca="1" si="7"/>
        <v>Moderado</v>
      </c>
      <c r="AE50" s="44" t="s">
        <v>237</v>
      </c>
      <c r="AF50" s="279" t="s">
        <v>519</v>
      </c>
      <c r="AG50" s="38" t="s">
        <v>95</v>
      </c>
      <c r="AH50" s="49">
        <v>44958</v>
      </c>
      <c r="AI50" s="282">
        <v>45261</v>
      </c>
      <c r="AJ50" s="50" t="s">
        <v>255</v>
      </c>
      <c r="AK50" s="39">
        <v>1</v>
      </c>
      <c r="AL50" s="285" t="s">
        <v>528</v>
      </c>
      <c r="AM50" s="39">
        <v>1</v>
      </c>
      <c r="AN50" s="363" t="s">
        <v>98</v>
      </c>
      <c r="AO50" s="39">
        <v>1</v>
      </c>
      <c r="AP50" s="52" t="s">
        <v>99</v>
      </c>
      <c r="AQ50" s="96"/>
      <c r="AR50" s="95"/>
      <c r="AS50" s="54"/>
      <c r="AT50" s="54"/>
      <c r="AU50" s="96"/>
      <c r="AV50" s="95"/>
      <c r="AW50" s="303"/>
      <c r="AX50" s="211"/>
      <c r="AY50" s="96"/>
      <c r="AZ50" s="95"/>
      <c r="BA50" s="221"/>
      <c r="BB50" s="308"/>
    </row>
    <row r="51" spans="1:63" ht="152.25" customHeight="1">
      <c r="A51" s="302">
        <v>19</v>
      </c>
      <c r="B51" s="368" t="s">
        <v>28</v>
      </c>
      <c r="C51" s="38" t="s">
        <v>86</v>
      </c>
      <c r="D51" s="50" t="s">
        <v>256</v>
      </c>
      <c r="E51" s="50" t="s">
        <v>257</v>
      </c>
      <c r="F51" s="38" t="s">
        <v>258</v>
      </c>
      <c r="G51" s="38" t="s">
        <v>87</v>
      </c>
      <c r="H51" s="39">
        <v>24</v>
      </c>
      <c r="I51" s="40" t="str">
        <f>IF(H51&lt;=0,"",IF(H51&lt;=2,"Muy Baja",IF(H51&lt;=24,"Baja",IF(H51&lt;=500,"Media",IF(H51&lt;=5000,"Alta","Muy Alta")))))</f>
        <v>Baja</v>
      </c>
      <c r="J51" s="41">
        <f>IF(I51="","",IF(I51="Muy Baja",0.2,IF(I51="Baja",0.4,IF(I51="Media",0.6,IF(I51="Alta",0.8,IF(I51="Muy Alta",1,))))))</f>
        <v>0.4</v>
      </c>
      <c r="K51" s="41" t="s">
        <v>183</v>
      </c>
      <c r="L51" s="41" t="str">
        <f ca="1">IF(NOT(ISERROR(MATCH(K51,'Tabla Impacto'!$B$152:$B$154,0))),'Tabla Impacto'!$F$154&amp;"Por favor no seleccionar los criterios de impacto(Afectación Económica o presupuestal y Pérdida Reputacional)",K51)</f>
        <v xml:space="preserve">     Afectación menor a 10 SMLMV .</v>
      </c>
      <c r="M51" s="40" t="str">
        <f ca="1">IF(OR(L51='Tabla Impacto'!$C$11,L51='Tabla Impacto'!$D$11),"Leve",IF(OR(L51='Tabla Impacto'!$C$12,L51='Tabla Impacto'!$D$12),"Menor",IF(OR(L51='Tabla Impacto'!$C$13,L51='Tabla Impacto'!$D$13),"Moderado",IF(OR(#REF!='Tabla Impacto'!$C$14,L51='Tabla Impacto'!$D$14),"Mayor",IF(OR(L51='Tabla Impacto'!$C$15,L22='Tabla Impacto'!$D$15),"Catastrófico","")))))</f>
        <v>Leve</v>
      </c>
      <c r="N51" s="41">
        <f ca="1">IF(M51="","",IF(M51="Leve",0.2,IF(M51="Menor",0.4,IF(M51="Moderado",0.6,IF(M51="Mayor",0.8,IF(M51="Catastrófico",1,))))))</f>
        <v>0.2</v>
      </c>
      <c r="O51" s="42" t="str">
        <f ca="1">IF(OR(AND(I51="Muy Baja",M51="Leve"),AND(I51="Muy Baja",M51="Menor"),AND(I51="Baja",M51="Leve")),"Bajo",IF(OR(AND(I51="Muy baja",M51="Moderado"),AND(I51="Baja",M51="Menor"),AND(I51="Baja",M51="Moderado"),AND(I51="Media",M51="Leve"),AND(I51="Media",M51="Menor"),AND(I51="Media",M51="Moderado"),AND(I51="Alta",M51="Leve"),AND(I51="Alta",M51="Menor")),"Moderado",IF(OR(AND(I51="Muy Baja",M51="Mayor"),AND(I51="Baja",M51="Mayor"),AND(I51="Media",M51="Mayor"),AND(I51="Alta",M51="Moderado"),AND(I51="Alta",M51="Mayor"),AND(I51="Muy Alta",M51="Leve"),AND(I51="Muy Alta",M51="Menor"),AND(I51="Muy Alta",M51="Moderado"),AND(I51="Muy Alta",M51="Mayor")),"Alto",IF(OR(AND(I51="Muy Baja",M51="Catastrófico"),AND(I51="Baja",M51="Catastrófico"),AND(I51="Media",M51="Catastrófico"),AND(I51="Alta",M51="Catastrófico"),AND(I51="Muy Alta",M51="Catastrófico")),"Extremo",""))))</f>
        <v>Bajo</v>
      </c>
      <c r="P51" s="39">
        <v>1</v>
      </c>
      <c r="Q51" s="272" t="s">
        <v>486</v>
      </c>
      <c r="R51" s="39" t="str">
        <f t="shared" si="8"/>
        <v>Probabilidad</v>
      </c>
      <c r="S51" s="44" t="s">
        <v>89</v>
      </c>
      <c r="T51" s="44" t="s">
        <v>90</v>
      </c>
      <c r="U51" s="45" t="str">
        <f t="shared" si="1"/>
        <v>40%</v>
      </c>
      <c r="V51" s="44" t="s">
        <v>91</v>
      </c>
      <c r="W51" s="44" t="s">
        <v>92</v>
      </c>
      <c r="X51" s="44" t="s">
        <v>93</v>
      </c>
      <c r="Y51" s="46">
        <f t="shared" si="2"/>
        <v>0.24</v>
      </c>
      <c r="Z51" s="47" t="str">
        <f t="shared" si="3"/>
        <v>Baja</v>
      </c>
      <c r="AA51" s="45">
        <f t="shared" si="4"/>
        <v>0.24</v>
      </c>
      <c r="AB51" s="47" t="str">
        <f t="shared" ca="1" si="5"/>
        <v>Leve</v>
      </c>
      <c r="AC51" s="45">
        <f t="shared" ca="1" si="6"/>
        <v>0.2</v>
      </c>
      <c r="AD51" s="48" t="str">
        <f t="shared" ca="1" si="7"/>
        <v>Bajo</v>
      </c>
      <c r="AE51" s="44" t="s">
        <v>94</v>
      </c>
      <c r="AF51" s="279" t="s">
        <v>265</v>
      </c>
      <c r="AG51" s="38" t="s">
        <v>95</v>
      </c>
      <c r="AH51" s="49">
        <v>44958</v>
      </c>
      <c r="AI51" s="282">
        <v>44938</v>
      </c>
      <c r="AJ51" s="67" t="s">
        <v>260</v>
      </c>
      <c r="AK51" s="39">
        <v>1</v>
      </c>
      <c r="AL51" s="285" t="s">
        <v>552</v>
      </c>
      <c r="AM51" s="39">
        <v>1</v>
      </c>
      <c r="AN51" s="363" t="s">
        <v>98</v>
      </c>
      <c r="AO51" s="39">
        <v>1</v>
      </c>
      <c r="AP51" s="52" t="s">
        <v>99</v>
      </c>
      <c r="AQ51" s="96"/>
      <c r="AR51" s="95"/>
      <c r="AS51" s="54"/>
      <c r="AT51" s="54"/>
      <c r="AU51" s="96"/>
      <c r="AV51" s="98"/>
      <c r="AW51" s="303"/>
      <c r="AX51" s="212"/>
      <c r="AY51" s="96"/>
      <c r="AZ51" s="97"/>
      <c r="BA51" s="221"/>
      <c r="BB51" s="311"/>
    </row>
    <row r="52" spans="1:63" ht="387" customHeight="1">
      <c r="A52" s="309">
        <v>20</v>
      </c>
      <c r="B52" s="366" t="s">
        <v>29</v>
      </c>
      <c r="C52" s="38" t="s">
        <v>86</v>
      </c>
      <c r="D52" s="38" t="s">
        <v>261</v>
      </c>
      <c r="E52" s="38" t="s">
        <v>262</v>
      </c>
      <c r="F52" s="38" t="s">
        <v>263</v>
      </c>
      <c r="G52" s="38" t="s">
        <v>264</v>
      </c>
      <c r="H52" s="39">
        <v>12</v>
      </c>
      <c r="I52" s="40" t="str">
        <f>IF(H52&lt;=0,"",IF(H52&lt;=2,"Muy Baja",IF(H52&lt;=24,"Baja",IF(H52&lt;=500,"Media",IF(H52&lt;=5000,"Alta","Muy Alta")))))</f>
        <v>Baja</v>
      </c>
      <c r="J52" s="41">
        <f>IF(I52="","",IF(I52="Muy Baja",0.2,IF(I52="Baja",0.4,IF(I52="Media",0.6,IF(I52="Alta",0.8,IF(I52="Muy Alta",1,))))))</f>
        <v>0.4</v>
      </c>
      <c r="K52" s="38" t="s">
        <v>88</v>
      </c>
      <c r="L52" s="41" t="str">
        <f ca="1">IF(NOT(ISERROR(MATCH(K52,'Tabla Impacto'!$B$152:$B$154,0))),'Tabla Impacto'!$F$154&amp;"Por favor no seleccionar los criterios de impacto(Afectación Económica o presupuestal y Pérdida Reputacional)",K52)</f>
        <v xml:space="preserve">     El riesgo afecta la imagen de la entidad con algunos usuarios de relevancia frente al logro de los objetivos</v>
      </c>
      <c r="M52" s="40" t="str">
        <f ca="1">IF(OR(L52='Tabla Impacto'!$C$11,L52='Tabla Impacto'!$D$11),"Leve",IF(OR(L52='Tabla Impacto'!$C$12,L52='Tabla Impacto'!$D$12),"Menor",IF(OR(L52='Tabla Impacto'!$C$13,L52='Tabla Impacto'!$D$13),"Moderado",IF(OR(#REF!='Tabla Impacto'!$C$14,L52='Tabla Impacto'!$D$14),"Mayor",IF(OR(L52='Tabla Impacto'!$C$15,#REF!='Tabla Impacto'!$D$15),"Catastrófico","")))))</f>
        <v>Moderado</v>
      </c>
      <c r="N52" s="41">
        <f ca="1">IF(M52="","",IF(M52="Leve",0.2,IF(M52="Menor",0.4,IF(M52="Moderado",0.6,IF(M52="Mayor",0.8,IF(M52="Catastrófico",1,))))))</f>
        <v>0.6</v>
      </c>
      <c r="O52" s="42" t="str">
        <f ca="1">IF(OR(AND(I52="Muy Baja",M52="Leve"),AND(I52="Muy Baja",M52="Menor"),AND(I52="Baja",M52="Leve")),"Bajo",IF(OR(AND(I52="Muy baja",M52="Moderado"),AND(I52="Baja",M52="Menor"),AND(I52="Baja",M52="Moderado"),AND(I52="Media",M52="Leve"),AND(I52="Media",M52="Menor"),AND(I52="Media",M52="Moderado"),AND(I52="Alta",M52="Leve"),AND(I52="Alta",M52="Menor")),"Moderado",IF(OR(AND(I52="Muy Baja",M52="Mayor"),AND(I52="Baja",M52="Mayor"),AND(I52="Media",M52="Mayor"),AND(I52="Alta",M52="Moderado"),AND(I52="Alta",M52="Mayor"),AND(I52="Muy Alta",M52="Leve"),AND(I52="Muy Alta",M52="Menor"),AND(I52="Muy Alta",M52="Moderado"),AND(I52="Muy Alta",M52="Mayor")),"Alto",IF(OR(AND(I52="Muy Baja",M52="Catastrófico"),AND(I52="Baja",M52="Catastrófico"),AND(I52="Media",M52="Catastrófico"),AND(I52="Alta",M52="Catastrófico"),AND(I52="Muy Alta",M52="Catastrófico")),"Extremo",""))))</f>
        <v>Moderado</v>
      </c>
      <c r="P52" s="39">
        <v>1</v>
      </c>
      <c r="Q52" s="272" t="s">
        <v>487</v>
      </c>
      <c r="R52" s="39" t="str">
        <f t="shared" si="8"/>
        <v>Probabilidad</v>
      </c>
      <c r="S52" s="44" t="s">
        <v>89</v>
      </c>
      <c r="T52" s="44" t="s">
        <v>90</v>
      </c>
      <c r="U52" s="45" t="str">
        <f t="shared" si="1"/>
        <v>40%</v>
      </c>
      <c r="V52" s="44" t="s">
        <v>91</v>
      </c>
      <c r="W52" s="44" t="s">
        <v>92</v>
      </c>
      <c r="X52" s="44" t="s">
        <v>93</v>
      </c>
      <c r="Y52" s="46">
        <f t="shared" si="2"/>
        <v>0.24</v>
      </c>
      <c r="Z52" s="47" t="str">
        <f t="shared" si="3"/>
        <v>Baja</v>
      </c>
      <c r="AA52" s="45">
        <f t="shared" si="4"/>
        <v>0.24</v>
      </c>
      <c r="AB52" s="47" t="str">
        <f t="shared" ca="1" si="5"/>
        <v>Moderado</v>
      </c>
      <c r="AC52" s="45">
        <f t="shared" ca="1" si="6"/>
        <v>0.6</v>
      </c>
      <c r="AD52" s="48" t="str">
        <f t="shared" ca="1" si="7"/>
        <v>Moderado</v>
      </c>
      <c r="AE52" s="44" t="s">
        <v>94</v>
      </c>
      <c r="AF52" s="279" t="s">
        <v>271</v>
      </c>
      <c r="AG52" s="38" t="s">
        <v>155</v>
      </c>
      <c r="AH52" s="49">
        <v>44958</v>
      </c>
      <c r="AI52" s="282">
        <v>44938</v>
      </c>
      <c r="AJ52" s="43" t="s">
        <v>266</v>
      </c>
      <c r="AK52" s="39">
        <v>1</v>
      </c>
      <c r="AL52" s="263" t="s">
        <v>267</v>
      </c>
      <c r="AM52" s="39">
        <v>1</v>
      </c>
      <c r="AN52" s="363" t="s">
        <v>98</v>
      </c>
      <c r="AO52" s="39">
        <v>1</v>
      </c>
      <c r="AP52" s="52" t="s">
        <v>99</v>
      </c>
      <c r="AQ52" s="99"/>
      <c r="AR52" s="54"/>
      <c r="AS52" s="54"/>
      <c r="AT52" s="54"/>
      <c r="AU52" s="53"/>
      <c r="AV52" s="55"/>
      <c r="AW52" s="303"/>
      <c r="AX52" s="212"/>
      <c r="AY52" s="54"/>
      <c r="AZ52" s="192"/>
      <c r="BA52" s="221"/>
      <c r="BB52" s="324"/>
    </row>
    <row r="53" spans="1:63" ht="162.75" customHeight="1">
      <c r="A53" s="302">
        <v>21</v>
      </c>
      <c r="B53" s="515" t="s">
        <v>29</v>
      </c>
      <c r="C53" s="503" t="s">
        <v>86</v>
      </c>
      <c r="D53" s="503" t="s">
        <v>268</v>
      </c>
      <c r="E53" s="503" t="s">
        <v>269</v>
      </c>
      <c r="F53" s="503" t="s">
        <v>270</v>
      </c>
      <c r="G53" s="503" t="s">
        <v>87</v>
      </c>
      <c r="H53" s="506">
        <v>12</v>
      </c>
      <c r="I53" s="509" t="str">
        <f>IF(H53&lt;=0,"",IF(H53&lt;=2,"Muy Baja",IF(H53&lt;=24,"Baja",IF(H53&lt;=500,"Media",IF(H53&lt;=5000,"Alta","Muy Alta")))))</f>
        <v>Baja</v>
      </c>
      <c r="J53" s="512">
        <f>IF(I53="","",IF(I53="Muy Baja",0.2,IF(I53="Baja",0.4,IF(I53="Media",0.6,IF(I53="Alta",0.8,IF(I53="Muy Alta",1,))))))</f>
        <v>0.4</v>
      </c>
      <c r="K53" s="503" t="s">
        <v>88</v>
      </c>
      <c r="L53" s="512" t="str">
        <f ca="1">IF(NOT(ISERROR(MATCH(K53,'Tabla Impacto'!$B$152:$B$154,0))),'Tabla Impacto'!$F$154&amp;"Por favor no seleccionar los criterios de impacto(Afectación Económica o presupuestal y Pérdida Reputacional)",K53)</f>
        <v xml:space="preserve">     El riesgo afecta la imagen de la entidad con algunos usuarios de relevancia frente al logro de los objetivos</v>
      </c>
      <c r="M53" s="509" t="str">
        <f ca="1">IF(OR(L53='Tabla Impacto'!$C$11,L53='Tabla Impacto'!$D$11),"Leve",IF(OR(L53='Tabla Impacto'!$C$12,L53='Tabla Impacto'!$D$12),"Menor",IF(OR(L53='Tabla Impacto'!$C$13,L53='Tabla Impacto'!$D$13),"Moderado",IF(OR(#REF!='Tabla Impacto'!$C$14,L53='Tabla Impacto'!$D$14),"Mayor",IF(OR(L53='Tabla Impacto'!$C$15,#REF!='Tabla Impacto'!$D$15),"Catastrófico","")))))</f>
        <v>Moderado</v>
      </c>
      <c r="N53" s="512">
        <f ca="1">IF(M53="","",IF(M53="Leve",0.2,IF(M53="Menor",0.4,IF(M53="Moderado",0.6,IF(M53="Mayor",0.8,IF(M53="Catastrófico",1,))))))</f>
        <v>0.6</v>
      </c>
      <c r="O53" s="518" t="str">
        <f ca="1">IF(OR(AND(I53="Muy Baja",M53="Leve"),AND(I53="Muy Baja",M53="Menor"),AND(I53="Baja",M53="Leve")),"Bajo",IF(OR(AND(I53="Muy baja",M53="Moderado"),AND(I53="Baja",M53="Menor"),AND(I53="Baja",M53="Moderado"),AND(I53="Media",M53="Leve"),AND(I53="Media",M53="Menor"),AND(I53="Media",M53="Moderado"),AND(I53="Alta",M53="Leve"),AND(I53="Alta",M53="Menor")),"Moderado",IF(OR(AND(I53="Muy Baja",M53="Mayor"),AND(I53="Baja",M53="Mayor"),AND(I53="Media",M53="Mayor"),AND(I53="Alta",M53="Moderado"),AND(I53="Alta",M53="Mayor"),AND(I53="Muy Alta",M53="Leve"),AND(I53="Muy Alta",M53="Menor"),AND(I53="Muy Alta",M53="Moderado"),AND(I53="Muy Alta",M53="Mayor")),"Alto",IF(OR(AND(I53="Muy Baja",M53="Catastrófico"),AND(I53="Baja",M53="Catastrófico"),AND(I53="Media",M53="Catastrófico"),AND(I53="Alta",M53="Catastrófico"),AND(I53="Muy Alta",M53="Catastrófico")),"Extremo",""))))</f>
        <v>Moderado</v>
      </c>
      <c r="P53" s="39">
        <v>1</v>
      </c>
      <c r="Q53" s="265" t="s">
        <v>274</v>
      </c>
      <c r="R53" s="39" t="str">
        <f t="shared" si="8"/>
        <v>Probabilidad</v>
      </c>
      <c r="S53" s="44" t="s">
        <v>89</v>
      </c>
      <c r="T53" s="44" t="s">
        <v>90</v>
      </c>
      <c r="U53" s="45" t="str">
        <f t="shared" si="1"/>
        <v>40%</v>
      </c>
      <c r="V53" s="44" t="s">
        <v>91</v>
      </c>
      <c r="W53" s="44" t="s">
        <v>92</v>
      </c>
      <c r="X53" s="44" t="s">
        <v>93</v>
      </c>
      <c r="Y53" s="46">
        <f t="shared" si="2"/>
        <v>0.24</v>
      </c>
      <c r="Z53" s="47" t="str">
        <f t="shared" si="3"/>
        <v>Baja</v>
      </c>
      <c r="AA53" s="45">
        <f t="shared" si="4"/>
        <v>0.24</v>
      </c>
      <c r="AB53" s="47" t="str">
        <f t="shared" ca="1" si="5"/>
        <v>Moderado</v>
      </c>
      <c r="AC53" s="45">
        <f t="shared" ca="1" si="6"/>
        <v>0.6</v>
      </c>
      <c r="AD53" s="48" t="str">
        <f t="shared" ca="1" si="7"/>
        <v>Moderado</v>
      </c>
      <c r="AE53" s="44" t="s">
        <v>94</v>
      </c>
      <c r="AF53" s="279" t="s">
        <v>275</v>
      </c>
      <c r="AG53" s="38" t="s">
        <v>155</v>
      </c>
      <c r="AH53" s="49">
        <v>44958</v>
      </c>
      <c r="AI53" s="282">
        <v>44938</v>
      </c>
      <c r="AJ53" s="67" t="s">
        <v>272</v>
      </c>
      <c r="AK53" s="39">
        <v>1</v>
      </c>
      <c r="AL53" s="263" t="s">
        <v>273</v>
      </c>
      <c r="AM53" s="39">
        <v>1</v>
      </c>
      <c r="AN53" s="363" t="s">
        <v>98</v>
      </c>
      <c r="AO53" s="39">
        <v>1</v>
      </c>
      <c r="AP53" s="52" t="s">
        <v>99</v>
      </c>
      <c r="AQ53" s="99"/>
      <c r="AR53" s="58"/>
      <c r="AS53" s="54"/>
      <c r="AT53" s="54"/>
      <c r="AU53" s="53"/>
      <c r="AV53" s="57"/>
      <c r="AW53" s="303"/>
      <c r="AX53" s="212"/>
      <c r="AY53" s="54"/>
      <c r="AZ53" s="54"/>
      <c r="BA53" s="221"/>
      <c r="BB53" s="310"/>
    </row>
    <row r="54" spans="1:63" ht="136.5" customHeight="1">
      <c r="A54" s="307"/>
      <c r="B54" s="516"/>
      <c r="C54" s="504"/>
      <c r="D54" s="504"/>
      <c r="E54" s="504"/>
      <c r="F54" s="504"/>
      <c r="G54" s="504"/>
      <c r="H54" s="507"/>
      <c r="I54" s="510"/>
      <c r="J54" s="513"/>
      <c r="K54" s="504"/>
      <c r="L54" s="513"/>
      <c r="M54" s="510"/>
      <c r="N54" s="513"/>
      <c r="O54" s="519"/>
      <c r="P54" s="39">
        <v>2</v>
      </c>
      <c r="Q54" s="265" t="s">
        <v>278</v>
      </c>
      <c r="R54" s="39" t="str">
        <f t="shared" si="8"/>
        <v>Probabilidad</v>
      </c>
      <c r="S54" s="44" t="s">
        <v>89</v>
      </c>
      <c r="T54" s="44" t="s">
        <v>90</v>
      </c>
      <c r="U54" s="45" t="str">
        <f t="shared" si="1"/>
        <v>40%</v>
      </c>
      <c r="V54" s="44" t="s">
        <v>91</v>
      </c>
      <c r="W54" s="44" t="s">
        <v>92</v>
      </c>
      <c r="X54" s="44" t="s">
        <v>93</v>
      </c>
      <c r="Y54" s="46">
        <f t="shared" si="2"/>
        <v>0</v>
      </c>
      <c r="Z54" s="47" t="str">
        <f t="shared" si="3"/>
        <v>Muy Baja</v>
      </c>
      <c r="AA54" s="45">
        <f t="shared" si="4"/>
        <v>0</v>
      </c>
      <c r="AB54" s="47" t="str">
        <f t="shared" si="5"/>
        <v>Leve</v>
      </c>
      <c r="AC54" s="45">
        <f t="shared" si="6"/>
        <v>0</v>
      </c>
      <c r="AD54" s="48" t="str">
        <f t="shared" si="7"/>
        <v>Bajo</v>
      </c>
      <c r="AE54" s="44" t="s">
        <v>94</v>
      </c>
      <c r="AF54" s="279" t="s">
        <v>279</v>
      </c>
      <c r="AG54" s="38" t="s">
        <v>276</v>
      </c>
      <c r="AH54" s="49">
        <v>44958</v>
      </c>
      <c r="AI54" s="282">
        <v>44938</v>
      </c>
      <c r="AJ54" s="67" t="s">
        <v>277</v>
      </c>
      <c r="AK54" s="39">
        <v>2</v>
      </c>
      <c r="AL54" s="263" t="s">
        <v>553</v>
      </c>
      <c r="AM54" s="39">
        <v>2</v>
      </c>
      <c r="AN54" s="363" t="s">
        <v>98</v>
      </c>
      <c r="AO54" s="39">
        <v>2</v>
      </c>
      <c r="AP54" s="52" t="s">
        <v>99</v>
      </c>
      <c r="AQ54" s="99"/>
      <c r="AR54" s="72"/>
      <c r="AS54" s="54"/>
      <c r="AT54" s="54"/>
      <c r="AU54" s="53"/>
      <c r="AV54" s="63"/>
      <c r="AW54" s="303"/>
      <c r="AX54" s="212"/>
      <c r="AY54" s="53"/>
      <c r="AZ54" s="54"/>
      <c r="BA54" s="221"/>
      <c r="BB54" s="311"/>
    </row>
    <row r="55" spans="1:63" ht="146.25" customHeight="1">
      <c r="A55" s="307"/>
      <c r="B55" s="517"/>
      <c r="C55" s="505"/>
      <c r="D55" s="505"/>
      <c r="E55" s="505"/>
      <c r="F55" s="505"/>
      <c r="G55" s="505"/>
      <c r="H55" s="508"/>
      <c r="I55" s="511"/>
      <c r="J55" s="514"/>
      <c r="K55" s="505"/>
      <c r="L55" s="514"/>
      <c r="M55" s="511"/>
      <c r="N55" s="514"/>
      <c r="O55" s="520"/>
      <c r="P55" s="39">
        <v>3</v>
      </c>
      <c r="Q55" s="267" t="s">
        <v>284</v>
      </c>
      <c r="R55" s="39" t="str">
        <f t="shared" si="8"/>
        <v>Probabilidad</v>
      </c>
      <c r="S55" s="44" t="s">
        <v>89</v>
      </c>
      <c r="T55" s="44" t="s">
        <v>90</v>
      </c>
      <c r="U55" s="45" t="str">
        <f t="shared" si="1"/>
        <v>40%</v>
      </c>
      <c r="V55" s="44" t="s">
        <v>91</v>
      </c>
      <c r="W55" s="44" t="s">
        <v>92</v>
      </c>
      <c r="X55" s="44" t="s">
        <v>93</v>
      </c>
      <c r="Y55" s="46">
        <f t="shared" si="2"/>
        <v>0</v>
      </c>
      <c r="Z55" s="47" t="str">
        <f t="shared" si="3"/>
        <v>Muy Baja</v>
      </c>
      <c r="AA55" s="45">
        <f t="shared" si="4"/>
        <v>0</v>
      </c>
      <c r="AB55" s="47" t="str">
        <f t="shared" si="5"/>
        <v>Leve</v>
      </c>
      <c r="AC55" s="45">
        <f t="shared" si="6"/>
        <v>0</v>
      </c>
      <c r="AD55" s="48" t="str">
        <f t="shared" si="7"/>
        <v>Bajo</v>
      </c>
      <c r="AE55" s="44" t="s">
        <v>94</v>
      </c>
      <c r="AF55" s="279" t="s">
        <v>520</v>
      </c>
      <c r="AG55" s="39" t="s">
        <v>155</v>
      </c>
      <c r="AH55" s="49">
        <v>44958</v>
      </c>
      <c r="AI55" s="282">
        <v>45107</v>
      </c>
      <c r="AJ55" s="67" t="s">
        <v>280</v>
      </c>
      <c r="AK55" s="39">
        <v>3</v>
      </c>
      <c r="AL55" s="263" t="s">
        <v>553</v>
      </c>
      <c r="AM55" s="39">
        <v>3</v>
      </c>
      <c r="AN55" s="363" t="s">
        <v>98</v>
      </c>
      <c r="AO55" s="39">
        <v>3</v>
      </c>
      <c r="AP55" s="52" t="s">
        <v>99</v>
      </c>
      <c r="AQ55" s="99"/>
      <c r="AR55" s="54"/>
      <c r="AS55" s="54"/>
      <c r="AT55" s="54"/>
      <c r="AU55" s="53"/>
      <c r="AV55" s="63"/>
      <c r="AW55" s="303"/>
      <c r="AX55" s="212"/>
      <c r="AY55" s="54"/>
      <c r="AZ55" s="199"/>
      <c r="BA55" s="221"/>
      <c r="BB55" s="308"/>
    </row>
    <row r="56" spans="1:63" ht="233.25" customHeight="1">
      <c r="A56" s="309">
        <v>22</v>
      </c>
      <c r="B56" s="366" t="s">
        <v>29</v>
      </c>
      <c r="C56" s="38" t="s">
        <v>179</v>
      </c>
      <c r="D56" s="38" t="s">
        <v>281</v>
      </c>
      <c r="E56" s="38" t="s">
        <v>282</v>
      </c>
      <c r="F56" s="38" t="s">
        <v>590</v>
      </c>
      <c r="G56" s="38" t="s">
        <v>264</v>
      </c>
      <c r="H56" s="39">
        <v>4</v>
      </c>
      <c r="I56" s="40" t="str">
        <f>IF(H56&lt;=0,"",IF(H56&lt;=2,"Muy Baja",IF(H56&lt;=24,"Baja",IF(H56&lt;=500,"Media",IF(H56&lt;=5000,"Alta","Muy Alta")))))</f>
        <v>Baja</v>
      </c>
      <c r="J56" s="41">
        <f>IF(I56="","",IF(I56="Muy Baja",0.2,IF(I56="Baja",0.4,IF(I56="Media",0.6,IF(I56="Alta",0.8,IF(I56="Muy Alta",1,))))))</f>
        <v>0.4</v>
      </c>
      <c r="K56" s="38" t="s">
        <v>283</v>
      </c>
      <c r="L56" s="41" t="str">
        <f ca="1">IF(NOT(ISERROR(MATCH(K56,'Tabla Impacto'!$B$152:$B$154,0))),'Tabla Impacto'!$F$154&amp;"Por favor no seleccionar los criterios de impacto(Afectación Económica o presupuestal y Pérdida Reputacional)",K56)</f>
        <v xml:space="preserve">     El riesgo afecta la imagen de la entidad internamente, de conocimiento general, nivel interno, de junta dircetiva y accionistas y/o de provedores</v>
      </c>
      <c r="M56" s="40" t="str">
        <f ca="1">IF(OR(L56='Tabla Impacto'!$C$11,L56='Tabla Impacto'!$D$11),"Leve",IF(OR(L56='Tabla Impacto'!$C$12,L56='Tabla Impacto'!$D$12),"Menor",IF(OR(L56='Tabla Impacto'!$C$13,L56='Tabla Impacto'!$D$13),"Moderado",IF(OR(#REF!='Tabla Impacto'!$C$14,L56='Tabla Impacto'!$D$14),"Mayor",IF(OR(L56='Tabla Impacto'!$C$15,L39='Tabla Impacto'!$D$15),"Catastrófico","")))))</f>
        <v>Menor</v>
      </c>
      <c r="N56" s="41">
        <f ca="1">IF(M56="","",IF(M56="Leve",0.2,IF(M56="Menor",0.4,IF(M56="Moderado",0.6,IF(M56="Mayor",0.8,IF(M56="Catastrófico",1,))))))</f>
        <v>0.4</v>
      </c>
      <c r="O56" s="42" t="str">
        <f ca="1">IF(OR(AND(I56="Muy Baja",M56="Leve"),AND(I56="Muy Baja",M56="Menor"),AND(I56="Baja",M56="Leve")),"Bajo",IF(OR(AND(I56="Muy baja",M56="Moderado"),AND(I56="Baja",M56="Menor"),AND(I56="Baja",M56="Moderado"),AND(I56="Media",M56="Leve"),AND(I56="Media",M56="Menor"),AND(I56="Media",M56="Moderado"),AND(I56="Alta",M56="Leve"),AND(I56="Alta",M56="Menor")),"Moderado",IF(OR(AND(I56="Muy Baja",M56="Mayor"),AND(I56="Baja",M56="Mayor"),AND(I56="Media",M56="Mayor"),AND(I56="Alta",M56="Moderado"),AND(I56="Alta",M56="Mayor"),AND(I56="Muy Alta",M56="Leve"),AND(I56="Muy Alta",M56="Menor"),AND(I56="Muy Alta",M56="Moderado"),AND(I56="Muy Alta",M56="Mayor")),"Alto",IF(OR(AND(I56="Muy Baja",M56="Catastrófico"),AND(I56="Baja",M56="Catastrófico"),AND(I56="Media",M56="Catastrófico"),AND(I56="Alta",M56="Catastrófico"),AND(I56="Muy Alta",M56="Catastrófico")),"Extremo",""))))</f>
        <v>Moderado</v>
      </c>
      <c r="P56" s="39">
        <v>1</v>
      </c>
      <c r="Q56" s="265" t="s">
        <v>290</v>
      </c>
      <c r="R56" s="39" t="str">
        <f t="shared" si="8"/>
        <v>Probabilidad</v>
      </c>
      <c r="S56" s="44" t="s">
        <v>89</v>
      </c>
      <c r="T56" s="44" t="s">
        <v>90</v>
      </c>
      <c r="U56" s="45" t="str">
        <f t="shared" si="1"/>
        <v>40%</v>
      </c>
      <c r="V56" s="44" t="s">
        <v>247</v>
      </c>
      <c r="W56" s="44" t="s">
        <v>92</v>
      </c>
      <c r="X56" s="44" t="s">
        <v>248</v>
      </c>
      <c r="Y56" s="46">
        <f t="shared" si="2"/>
        <v>0.24</v>
      </c>
      <c r="Z56" s="47" t="str">
        <f t="shared" si="3"/>
        <v>Baja</v>
      </c>
      <c r="AA56" s="45">
        <f t="shared" si="4"/>
        <v>0.24</v>
      </c>
      <c r="AB56" s="47" t="str">
        <f t="shared" ca="1" si="5"/>
        <v>Menor</v>
      </c>
      <c r="AC56" s="45">
        <f t="shared" ca="1" si="6"/>
        <v>0.4</v>
      </c>
      <c r="AD56" s="48" t="str">
        <f t="shared" ca="1" si="7"/>
        <v>Moderado</v>
      </c>
      <c r="AE56" s="44" t="s">
        <v>94</v>
      </c>
      <c r="AF56" s="279" t="s">
        <v>521</v>
      </c>
      <c r="AG56" s="100" t="s">
        <v>131</v>
      </c>
      <c r="AH56" s="49">
        <v>44958</v>
      </c>
      <c r="AI56" s="282">
        <v>45261</v>
      </c>
      <c r="AJ56" s="101" t="s">
        <v>285</v>
      </c>
      <c r="AK56" s="39">
        <v>1</v>
      </c>
      <c r="AL56" s="263" t="s">
        <v>273</v>
      </c>
      <c r="AM56" s="39">
        <v>1</v>
      </c>
      <c r="AN56" s="363" t="s">
        <v>98</v>
      </c>
      <c r="AO56" s="39">
        <v>1</v>
      </c>
      <c r="AP56" s="52" t="s">
        <v>99</v>
      </c>
      <c r="AQ56" s="53"/>
      <c r="AR56" s="54"/>
      <c r="AS56" s="54"/>
      <c r="AT56" s="54"/>
      <c r="AU56" s="54"/>
      <c r="AV56" s="63"/>
      <c r="AW56" s="303"/>
      <c r="AX56" s="212"/>
      <c r="AY56" s="54"/>
      <c r="AZ56" s="55"/>
      <c r="BA56" s="219"/>
      <c r="BB56" s="308"/>
    </row>
    <row r="57" spans="1:63" ht="158.25" customHeight="1">
      <c r="A57" s="302">
        <v>23</v>
      </c>
      <c r="B57" s="365" t="s">
        <v>286</v>
      </c>
      <c r="C57" s="256" t="s">
        <v>107</v>
      </c>
      <c r="D57" s="38" t="s">
        <v>287</v>
      </c>
      <c r="E57" s="38" t="s">
        <v>288</v>
      </c>
      <c r="F57" s="38" t="s">
        <v>591</v>
      </c>
      <c r="G57" s="38" t="s">
        <v>87</v>
      </c>
      <c r="H57" s="39">
        <v>4</v>
      </c>
      <c r="I57" s="40" t="str">
        <f>IF(H57&lt;=0,"",IF(H57&lt;=2,"Muy Baja",IF(H57&lt;=24,"Baja",IF(H57&lt;=500,"Media",IF(H57&lt;=5000,"Alta","Muy Alta")))))</f>
        <v>Baja</v>
      </c>
      <c r="J57" s="41">
        <f>IF(I57="","",IF(I57="Muy Baja",0.2,IF(I57="Baja",0.4,IF(I57="Media",0.6,IF(I57="Alta",0.8,IF(I57="Muy Alta",1,))))))</f>
        <v>0.4</v>
      </c>
      <c r="K57" s="41" t="s">
        <v>289</v>
      </c>
      <c r="L57" s="41" t="str">
        <f ca="1">IF(NOT(ISERROR(MATCH(K57,'Tabla Impacto'!$B$152:$B$154,0))),'Tabla Impacto'!$F$154&amp;"Por favor no seleccionar los criterios de impacto(Afectación Económica o presupuestal y Pérdida Reputacional)",K57)</f>
        <v xml:space="preserve">     El riesgo afecta la imagen de alguna área de la organización</v>
      </c>
      <c r="M57" s="40" t="str">
        <f ca="1">IF(OR(L57='Tabla Impacto'!$C$11,L57='Tabla Impacto'!$D$11),"Leve",IF(OR(L57='Tabla Impacto'!$C$12,L57='Tabla Impacto'!$D$12),"Menor",IF(OR(L57='Tabla Impacto'!$C$13,L57='Tabla Impacto'!$D$13),"Moderado",IF(OR(#REF!='Tabla Impacto'!$C$14,L57='Tabla Impacto'!$D$14),"Mayor",IF(OR(L57='Tabla Impacto'!$C$15,L35='Tabla Impacto'!$D$15),"Catastrófico","")))))</f>
        <v>Leve</v>
      </c>
      <c r="N57" s="41">
        <f ca="1">IF(M57="","",IF(M57="Leve",0.2,IF(M57="Menor",0.4,IF(M57="Moderado",0.6,IF(M57="Mayor",0.8,IF(M57="Catastrófico",1,))))))</f>
        <v>0.2</v>
      </c>
      <c r="O57" s="42" t="str">
        <f ca="1">IF(OR(AND(I57="Muy Baja",M57="Leve"),AND(I57="Muy Baja",M57="Menor"),AND(I57="Baja",M57="Leve")),"Bajo",IF(OR(AND(I57="Muy baja",M57="Moderado"),AND(I57="Baja",M57="Menor"),AND(I57="Baja",M57="Moderado"),AND(I57="Media",M57="Leve"),AND(I57="Media",M57="Menor"),AND(I57="Media",M57="Moderado"),AND(I57="Alta",M57="Leve"),AND(I57="Alta",M57="Menor")),"Moderado",IF(OR(AND(I57="Muy Baja",M57="Mayor"),AND(I57="Baja",M57="Mayor"),AND(I57="Media",M57="Mayor"),AND(I57="Alta",M57="Moderado"),AND(I57="Alta",M57="Mayor"),AND(I57="Muy Alta",M57="Leve"),AND(I57="Muy Alta",M57="Menor"),AND(I57="Muy Alta",M57="Moderado"),AND(I57="Muy Alta",M57="Mayor")),"Alto",IF(OR(AND(I57="Muy Baja",M57="Catastrófico"),AND(I57="Baja",M57="Catastrófico"),AND(I57="Media",M57="Catastrófico"),AND(I57="Alta",M57="Catastrófico"),AND(I57="Muy Alta",M57="Catastrófico")),"Extremo",""))))</f>
        <v>Bajo</v>
      </c>
      <c r="P57" s="39">
        <v>1</v>
      </c>
      <c r="Q57" s="269" t="s">
        <v>592</v>
      </c>
      <c r="R57" s="39" t="str">
        <f t="shared" si="8"/>
        <v>Probabilidad</v>
      </c>
      <c r="S57" s="44" t="s">
        <v>89</v>
      </c>
      <c r="T57" s="44" t="s">
        <v>90</v>
      </c>
      <c r="U57" s="45" t="str">
        <f t="shared" si="1"/>
        <v>40%</v>
      </c>
      <c r="V57" s="44" t="s">
        <v>91</v>
      </c>
      <c r="W57" s="44" t="s">
        <v>92</v>
      </c>
      <c r="X57" s="44" t="s">
        <v>93</v>
      </c>
      <c r="Y57" s="46">
        <f t="shared" si="2"/>
        <v>0.24</v>
      </c>
      <c r="Z57" s="47" t="str">
        <f t="shared" si="3"/>
        <v>Baja</v>
      </c>
      <c r="AA57" s="45">
        <f t="shared" si="4"/>
        <v>0.24</v>
      </c>
      <c r="AB57" s="47" t="str">
        <f t="shared" ca="1" si="5"/>
        <v>Leve</v>
      </c>
      <c r="AC57" s="45">
        <f t="shared" ca="1" si="6"/>
        <v>0.2</v>
      </c>
      <c r="AD57" s="48" t="str">
        <f t="shared" ca="1" si="7"/>
        <v>Bajo</v>
      </c>
      <c r="AE57" s="44" t="s">
        <v>94</v>
      </c>
      <c r="AF57" s="279" t="s">
        <v>296</v>
      </c>
      <c r="AG57" s="38" t="s">
        <v>95</v>
      </c>
      <c r="AH57" s="49">
        <v>44958</v>
      </c>
      <c r="AI57" s="282">
        <v>45291</v>
      </c>
      <c r="AJ57" s="67" t="s">
        <v>291</v>
      </c>
      <c r="AK57" s="39">
        <v>1</v>
      </c>
      <c r="AL57" s="285" t="s">
        <v>292</v>
      </c>
      <c r="AM57" s="39">
        <v>1</v>
      </c>
      <c r="AN57" s="363" t="s">
        <v>98</v>
      </c>
      <c r="AO57" s="39">
        <v>1</v>
      </c>
      <c r="AP57" s="52" t="s">
        <v>99</v>
      </c>
      <c r="AQ57" s="54"/>
      <c r="AR57" s="54"/>
      <c r="AS57" s="54"/>
      <c r="AT57" s="54"/>
      <c r="AU57" s="53"/>
      <c r="AV57" s="54"/>
      <c r="AW57" s="303"/>
      <c r="AX57" s="214"/>
      <c r="AY57" s="77"/>
      <c r="AZ57" s="57"/>
      <c r="BA57" s="221"/>
      <c r="BB57" s="308"/>
    </row>
    <row r="58" spans="1:63" ht="177.75" customHeight="1" thickBot="1">
      <c r="A58" s="325">
        <v>24</v>
      </c>
      <c r="B58" s="369" t="s">
        <v>293</v>
      </c>
      <c r="C58" s="326" t="s">
        <v>107</v>
      </c>
      <c r="D58" s="326" t="s">
        <v>294</v>
      </c>
      <c r="E58" s="326" t="s">
        <v>295</v>
      </c>
      <c r="F58" s="326" t="s">
        <v>593</v>
      </c>
      <c r="G58" s="326" t="s">
        <v>87</v>
      </c>
      <c r="H58" s="327">
        <v>4</v>
      </c>
      <c r="I58" s="328" t="str">
        <f>IF(H58&lt;=0,"",IF(H58&lt;=2,"Muy Baja",IF(H58&lt;=24,"Baja",IF(H58&lt;=500,"Media",IF(H58&lt;=5000,"Alta","Muy Alta")))))</f>
        <v>Baja</v>
      </c>
      <c r="J58" s="329">
        <f>IF(I58="","",IF(I58="Muy Baja",0.2,IF(I58="Baja",0.4,IF(I58="Media",0.6,IF(I58="Alta",0.8,IF(I58="Muy Alta",1,))))))</f>
        <v>0.4</v>
      </c>
      <c r="K58" s="329" t="s">
        <v>289</v>
      </c>
      <c r="L58" s="329" t="str">
        <f ca="1">IF(NOT(ISERROR(MATCH(K58,'Tabla Impacto'!$B$152:$B$154,0))),'Tabla Impacto'!$F$154&amp;"Por favor no seleccionar los criterios de impacto(Afectación Económica o presupuestal y Pérdida Reputacional)",K58)</f>
        <v xml:space="preserve">     El riesgo afecta la imagen de alguna área de la organización</v>
      </c>
      <c r="M58" s="328" t="str">
        <f ca="1">IF(OR(L58='Tabla Impacto'!$C$11,L58='Tabla Impacto'!$D$11),"Leve",IF(OR(L58='Tabla Impacto'!$C$12,L58='Tabla Impacto'!$D$12),"Menor",IF(OR(L58='Tabla Impacto'!$C$13,L58='Tabla Impacto'!$D$13),"Moderado",IF(OR(L35='Tabla Impacto'!$C$14,L58='Tabla Impacto'!$D$14),"Mayor",IF(OR(L58='Tabla Impacto'!$C$15,L38='Tabla Impacto'!$D$15),"Catastrófico","")))))</f>
        <v>Leve</v>
      </c>
      <c r="N58" s="329">
        <f ca="1">IF(M58="","",IF(M58="Leve",0.2,IF(M58="Menor",0.4,IF(M58="Moderado",0.6,IF(M58="Mayor",0.8,IF(M58="Catastrófico",1,))))))</f>
        <v>0.2</v>
      </c>
      <c r="O58" s="330" t="str">
        <f ca="1">IF(OR(AND(I58="Muy Baja",M58="Leve"),AND(I58="Muy Baja",M58="Menor"),AND(I58="Baja",M58="Leve")),"Bajo",IF(OR(AND(I58="Muy baja",M58="Moderado"),AND(I58="Baja",M58="Menor"),AND(I58="Baja",M58="Moderado"),AND(I58="Media",M58="Leve"),AND(I58="Media",M58="Menor"),AND(I58="Media",M58="Moderado"),AND(I58="Alta",M58="Leve"),AND(I58="Alta",M58="Menor")),"Moderado",IF(OR(AND(I58="Muy Baja",M58="Mayor"),AND(I58="Baja",M58="Mayor"),AND(I58="Media",M58="Mayor"),AND(I58="Alta",M58="Moderado"),AND(I58="Alta",M58="Mayor"),AND(I58="Muy Alta",M58="Leve"),AND(I58="Muy Alta",M58="Menor"),AND(I58="Muy Alta",M58="Moderado"),AND(I58="Muy Alta",M58="Mayor")),"Alto",IF(OR(AND(I58="Muy Baja",M58="Catastrófico"),AND(I58="Baja",M58="Catastrófico"),AND(I58="Media",M58="Catastrófico"),AND(I58="Alta",M58="Catastrófico"),AND(I58="Muy Alta",M58="Catastrófico")),"Extremo",""))))</f>
        <v>Bajo</v>
      </c>
      <c r="P58" s="327">
        <v>1</v>
      </c>
      <c r="Q58" s="331" t="s">
        <v>296</v>
      </c>
      <c r="R58" s="327" t="str">
        <f t="shared" si="8"/>
        <v>Probabilidad</v>
      </c>
      <c r="S58" s="332" t="s">
        <v>116</v>
      </c>
      <c r="T58" s="332" t="s">
        <v>90</v>
      </c>
      <c r="U58" s="333" t="str">
        <f t="shared" si="1"/>
        <v>30%</v>
      </c>
      <c r="V58" s="332" t="s">
        <v>91</v>
      </c>
      <c r="W58" s="332" t="s">
        <v>92</v>
      </c>
      <c r="X58" s="332" t="s">
        <v>93</v>
      </c>
      <c r="Y58" s="334">
        <f t="shared" si="2"/>
        <v>0.28000000000000003</v>
      </c>
      <c r="Z58" s="335" t="str">
        <f t="shared" si="3"/>
        <v>Baja</v>
      </c>
      <c r="AA58" s="333">
        <f t="shared" si="4"/>
        <v>0.28000000000000003</v>
      </c>
      <c r="AB58" s="335" t="str">
        <f t="shared" ca="1" si="5"/>
        <v>Leve</v>
      </c>
      <c r="AC58" s="333">
        <f t="shared" ca="1" si="6"/>
        <v>0.2</v>
      </c>
      <c r="AD58" s="336" t="str">
        <f t="shared" ca="1" si="7"/>
        <v>Bajo</v>
      </c>
      <c r="AE58" s="332" t="s">
        <v>94</v>
      </c>
      <c r="AF58" s="337" t="s">
        <v>296</v>
      </c>
      <c r="AG58" s="326" t="s">
        <v>139</v>
      </c>
      <c r="AH58" s="338">
        <v>44958</v>
      </c>
      <c r="AI58" s="338">
        <v>45291</v>
      </c>
      <c r="AJ58" s="339" t="s">
        <v>297</v>
      </c>
      <c r="AK58" s="327">
        <v>1</v>
      </c>
      <c r="AL58" s="340" t="s">
        <v>554</v>
      </c>
      <c r="AM58" s="327">
        <v>1</v>
      </c>
      <c r="AN58" s="363" t="s">
        <v>98</v>
      </c>
      <c r="AO58" s="327">
        <v>1</v>
      </c>
      <c r="AP58" s="341" t="s">
        <v>99</v>
      </c>
      <c r="AQ58" s="342"/>
      <c r="AR58" s="342"/>
      <c r="AS58" s="342"/>
      <c r="AT58" s="342"/>
      <c r="AU58" s="343"/>
      <c r="AV58" s="343"/>
      <c r="AW58" s="344"/>
      <c r="AX58" s="345"/>
      <c r="AY58" s="346"/>
      <c r="AZ58" s="342"/>
      <c r="BA58" s="347"/>
      <c r="BB58" s="348"/>
      <c r="BC58" s="1"/>
      <c r="BD58" s="1"/>
      <c r="BE58" s="1"/>
      <c r="BF58" s="1"/>
      <c r="BG58" s="1"/>
      <c r="BH58" s="1"/>
      <c r="BI58" s="1"/>
      <c r="BJ58" s="1"/>
      <c r="BK58" s="1"/>
    </row>
    <row r="59" spans="1:63" ht="78.75" customHeight="1">
      <c r="A59" s="287"/>
      <c r="B59" s="287"/>
      <c r="C59" s="287"/>
      <c r="D59" s="287"/>
      <c r="E59" s="287"/>
      <c r="F59" s="287"/>
      <c r="G59" s="287"/>
      <c r="H59" s="287"/>
      <c r="I59" s="287"/>
      <c r="J59" s="287"/>
      <c r="K59" s="287"/>
      <c r="L59" s="287"/>
      <c r="M59" s="287"/>
      <c r="N59" s="287"/>
      <c r="O59" s="287"/>
      <c r="P59" s="287"/>
      <c r="Q59" s="288"/>
      <c r="R59" s="287"/>
      <c r="S59" s="287"/>
      <c r="T59" s="287"/>
      <c r="U59" s="287"/>
      <c r="V59" s="287"/>
      <c r="W59" s="287"/>
      <c r="X59" s="287"/>
      <c r="Y59" s="287"/>
      <c r="Z59" s="287"/>
      <c r="AA59" s="287"/>
      <c r="AB59" s="287"/>
      <c r="AC59" s="287"/>
      <c r="AD59" s="280"/>
      <c r="AE59" s="287"/>
      <c r="AF59" s="287"/>
      <c r="AG59" s="287"/>
      <c r="AH59" s="287"/>
      <c r="AI59" s="287"/>
      <c r="AJ59" s="287"/>
      <c r="AK59" s="287"/>
      <c r="AL59" s="287"/>
      <c r="AM59" s="287"/>
      <c r="AN59" s="287"/>
      <c r="AO59" s="287"/>
      <c r="AP59" s="287"/>
      <c r="AQ59" s="287"/>
      <c r="AR59" s="287"/>
      <c r="AS59" s="287"/>
      <c r="AT59" s="287"/>
      <c r="AU59" s="287"/>
      <c r="AV59" s="287"/>
      <c r="AW59" s="287"/>
      <c r="AX59" s="289"/>
      <c r="AY59" s="287"/>
      <c r="AZ59" s="287"/>
      <c r="BA59" s="290"/>
      <c r="BB59" s="291" t="s">
        <v>469</v>
      </c>
    </row>
    <row r="60" spans="1:63" ht="46.5" customHeight="1">
      <c r="BB60" s="281" t="s">
        <v>522</v>
      </c>
    </row>
    <row r="61" spans="1:63" ht="46.5" customHeight="1"/>
    <row r="62" spans="1:63" ht="46.5" customHeight="1"/>
    <row r="63" spans="1:63" ht="46.5" customHeight="1"/>
    <row r="64" spans="1:63" ht="46.5" customHeight="1"/>
    <row r="65" spans="1:42" ht="46.5" customHeight="1"/>
    <row r="66" spans="1:42" ht="46.5" customHeight="1"/>
    <row r="67" spans="1:42" ht="46.5" customHeight="1"/>
    <row r="68" spans="1:42" ht="46.5" customHeight="1">
      <c r="A68" s="102"/>
      <c r="B68" s="102"/>
      <c r="C68" s="102"/>
      <c r="D68" s="102"/>
      <c r="E68" s="102"/>
      <c r="F68" s="28"/>
      <c r="G68" s="103"/>
      <c r="H68" s="28"/>
      <c r="I68" s="28"/>
      <c r="J68" s="28"/>
      <c r="K68" s="28"/>
      <c r="L68" s="28"/>
      <c r="M68" s="28"/>
      <c r="N68" s="28"/>
      <c r="O68" s="28"/>
      <c r="P68" s="28"/>
      <c r="Q68" s="103"/>
      <c r="R68" s="28"/>
      <c r="S68" s="28"/>
      <c r="T68" s="28"/>
      <c r="U68" s="28"/>
      <c r="V68" s="28"/>
      <c r="W68" s="28"/>
      <c r="X68" s="28"/>
      <c r="Y68" s="28"/>
      <c r="Z68" s="28"/>
      <c r="AA68" s="28"/>
      <c r="AB68" s="28"/>
      <c r="AC68" s="28"/>
      <c r="AD68" s="28"/>
      <c r="AE68" s="28"/>
      <c r="AF68" s="28"/>
      <c r="AG68" s="28"/>
      <c r="AJ68" s="28"/>
      <c r="AK68" s="28"/>
      <c r="AL68" s="28"/>
      <c r="AM68" s="28"/>
      <c r="AN68" s="28"/>
      <c r="AO68" s="28"/>
      <c r="AP68" s="28"/>
    </row>
    <row r="69" spans="1:42" ht="46.5" customHeight="1">
      <c r="A69" s="102"/>
      <c r="B69" s="102"/>
      <c r="C69" s="102"/>
      <c r="D69" s="102"/>
      <c r="E69" s="102"/>
      <c r="F69" s="28"/>
      <c r="G69" s="103"/>
      <c r="H69" s="28"/>
      <c r="I69" s="28"/>
      <c r="J69" s="28"/>
      <c r="K69" s="28"/>
      <c r="L69" s="28"/>
      <c r="M69" s="28"/>
      <c r="N69" s="28"/>
      <c r="O69" s="28"/>
      <c r="P69" s="28"/>
      <c r="Q69" s="103"/>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row>
    <row r="70" spans="1:42" ht="46.5" customHeight="1">
      <c r="A70" s="102"/>
      <c r="B70" s="102"/>
      <c r="C70" s="102"/>
      <c r="D70" s="102"/>
      <c r="E70" s="102"/>
      <c r="F70" s="28"/>
      <c r="G70" s="103"/>
      <c r="H70" s="28"/>
      <c r="I70" s="28"/>
      <c r="J70" s="28"/>
      <c r="K70" s="28"/>
      <c r="L70" s="28"/>
      <c r="M70" s="28"/>
      <c r="N70" s="28"/>
      <c r="O70" s="28"/>
      <c r="P70" s="28"/>
      <c r="Q70" s="103"/>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row>
    <row r="71" spans="1:42" ht="46.5" customHeight="1">
      <c r="A71" s="102"/>
      <c r="B71" s="102"/>
      <c r="C71" s="102"/>
      <c r="D71" s="102"/>
      <c r="E71" s="102"/>
      <c r="F71" s="28"/>
      <c r="G71" s="103"/>
      <c r="H71" s="28"/>
      <c r="I71" s="28"/>
      <c r="J71" s="28"/>
      <c r="K71" s="28"/>
      <c r="L71" s="28"/>
      <c r="M71" s="28"/>
      <c r="N71" s="28"/>
      <c r="O71" s="28"/>
      <c r="P71" s="28"/>
      <c r="Q71" s="103"/>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row>
    <row r="72" spans="1:42" ht="46.5" customHeight="1">
      <c r="A72" s="102"/>
      <c r="B72" s="102"/>
      <c r="C72" s="102"/>
      <c r="D72" s="102"/>
      <c r="E72" s="102"/>
      <c r="F72" s="28"/>
      <c r="G72" s="103"/>
      <c r="H72" s="28"/>
      <c r="I72" s="28"/>
      <c r="J72" s="28"/>
      <c r="K72" s="28"/>
      <c r="L72" s="28"/>
      <c r="M72" s="28"/>
      <c r="N72" s="28"/>
      <c r="O72" s="28"/>
      <c r="P72" s="28"/>
      <c r="Q72" s="103"/>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row>
    <row r="73" spans="1:42" ht="46.5" customHeight="1">
      <c r="A73" s="102"/>
      <c r="B73" s="102"/>
      <c r="C73" s="102"/>
      <c r="D73" s="102"/>
      <c r="E73" s="102"/>
      <c r="F73" s="28"/>
      <c r="G73" s="103"/>
      <c r="H73" s="28"/>
      <c r="I73" s="28"/>
      <c r="J73" s="28"/>
      <c r="K73" s="28"/>
      <c r="L73" s="28"/>
      <c r="M73" s="28"/>
      <c r="N73" s="28"/>
      <c r="O73" s="28"/>
      <c r="P73" s="28"/>
      <c r="Q73" s="103"/>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row>
    <row r="74" spans="1:42" ht="46.5" customHeight="1">
      <c r="A74" s="102"/>
      <c r="B74" s="102"/>
      <c r="C74" s="102"/>
      <c r="D74" s="102"/>
      <c r="E74" s="102"/>
      <c r="F74" s="28"/>
      <c r="G74" s="103"/>
      <c r="H74" s="28"/>
      <c r="I74" s="28"/>
      <c r="J74" s="28"/>
      <c r="K74" s="28"/>
      <c r="L74" s="28"/>
      <c r="M74" s="28"/>
      <c r="N74" s="28"/>
      <c r="O74" s="28"/>
      <c r="P74" s="28"/>
      <c r="Q74" s="103"/>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row>
    <row r="75" spans="1:42" ht="46.5" customHeight="1">
      <c r="A75" s="102"/>
      <c r="B75" s="102"/>
      <c r="C75" s="102"/>
      <c r="D75" s="102"/>
      <c r="E75" s="102"/>
      <c r="F75" s="28"/>
      <c r="G75" s="103"/>
      <c r="H75" s="28"/>
      <c r="I75" s="28"/>
      <c r="J75" s="28"/>
      <c r="K75" s="28"/>
      <c r="L75" s="28"/>
      <c r="M75" s="28"/>
      <c r="N75" s="28"/>
      <c r="O75" s="28"/>
      <c r="P75" s="28"/>
      <c r="Q75" s="103"/>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row>
    <row r="76" spans="1:42" ht="46.5" customHeight="1">
      <c r="A76" s="102"/>
      <c r="B76" s="102"/>
      <c r="C76" s="102"/>
      <c r="D76" s="102"/>
      <c r="E76" s="102"/>
      <c r="F76" s="28"/>
      <c r="G76" s="103"/>
      <c r="H76" s="28"/>
      <c r="I76" s="28"/>
      <c r="J76" s="28"/>
      <c r="K76" s="28"/>
      <c r="L76" s="28"/>
      <c r="M76" s="28"/>
      <c r="N76" s="28"/>
      <c r="O76" s="28"/>
      <c r="P76" s="28"/>
      <c r="Q76" s="103"/>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row>
    <row r="77" spans="1:42" ht="46.5" customHeight="1">
      <c r="A77" s="102"/>
      <c r="B77" s="102"/>
      <c r="C77" s="102"/>
      <c r="D77" s="102"/>
      <c r="E77" s="102"/>
      <c r="F77" s="28"/>
      <c r="G77" s="103"/>
      <c r="H77" s="28"/>
      <c r="I77" s="28"/>
      <c r="J77" s="28"/>
      <c r="K77" s="28"/>
      <c r="L77" s="28"/>
      <c r="M77" s="28"/>
      <c r="N77" s="28"/>
      <c r="O77" s="28"/>
      <c r="P77" s="28"/>
      <c r="Q77" s="103"/>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row>
    <row r="78" spans="1:42" ht="46.5" customHeight="1">
      <c r="A78" s="102"/>
      <c r="B78" s="102"/>
      <c r="C78" s="102"/>
      <c r="D78" s="102"/>
      <c r="E78" s="102"/>
      <c r="F78" s="28"/>
      <c r="G78" s="103"/>
      <c r="H78" s="28"/>
      <c r="I78" s="28"/>
      <c r="J78" s="28"/>
      <c r="K78" s="28"/>
      <c r="L78" s="28"/>
      <c r="M78" s="28"/>
      <c r="N78" s="28"/>
      <c r="O78" s="28"/>
      <c r="P78" s="28"/>
      <c r="Q78" s="103"/>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row>
    <row r="79" spans="1:42" ht="46.5" customHeight="1">
      <c r="A79" s="102"/>
      <c r="B79" s="102"/>
      <c r="C79" s="102"/>
      <c r="D79" s="102"/>
      <c r="E79" s="102"/>
      <c r="F79" s="28"/>
      <c r="G79" s="103"/>
      <c r="H79" s="28"/>
      <c r="I79" s="28"/>
      <c r="J79" s="28"/>
      <c r="K79" s="28"/>
      <c r="L79" s="28"/>
      <c r="M79" s="28"/>
      <c r="N79" s="28"/>
      <c r="O79" s="28"/>
      <c r="P79" s="28"/>
      <c r="Q79" s="103"/>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row>
    <row r="80" spans="1:42" ht="46.5" customHeight="1">
      <c r="A80" s="102"/>
      <c r="B80" s="102"/>
      <c r="C80" s="102"/>
      <c r="D80" s="102"/>
      <c r="E80" s="102"/>
      <c r="F80" s="28"/>
      <c r="G80" s="103"/>
      <c r="H80" s="28"/>
      <c r="I80" s="28"/>
      <c r="J80" s="28"/>
      <c r="K80" s="28"/>
      <c r="L80" s="28"/>
      <c r="M80" s="28"/>
      <c r="N80" s="28"/>
      <c r="O80" s="28"/>
      <c r="P80" s="28"/>
      <c r="Q80" s="103"/>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row>
    <row r="81" spans="1:42" ht="46.5" customHeight="1">
      <c r="A81" s="102"/>
      <c r="B81" s="102"/>
      <c r="C81" s="102"/>
      <c r="D81" s="102"/>
      <c r="E81" s="102"/>
      <c r="F81" s="28"/>
      <c r="G81" s="103"/>
      <c r="H81" s="28"/>
      <c r="I81" s="28"/>
      <c r="J81" s="28"/>
      <c r="K81" s="28"/>
      <c r="L81" s="28"/>
      <c r="M81" s="28"/>
      <c r="N81" s="28"/>
      <c r="O81" s="28"/>
      <c r="P81" s="28"/>
      <c r="Q81" s="103"/>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row>
    <row r="82" spans="1:42" ht="46.5" customHeight="1">
      <c r="A82" s="102"/>
      <c r="B82" s="102"/>
      <c r="C82" s="102"/>
      <c r="D82" s="102"/>
      <c r="E82" s="102"/>
      <c r="F82" s="28"/>
      <c r="G82" s="103"/>
      <c r="H82" s="28"/>
      <c r="I82" s="28"/>
      <c r="J82" s="28"/>
      <c r="K82" s="28"/>
      <c r="L82" s="28"/>
      <c r="M82" s="28"/>
      <c r="N82" s="28"/>
      <c r="O82" s="28"/>
      <c r="P82" s="28"/>
      <c r="Q82" s="103"/>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row>
    <row r="83" spans="1:42" ht="46.5" customHeight="1">
      <c r="A83" s="102"/>
      <c r="B83" s="102"/>
      <c r="C83" s="102"/>
      <c r="D83" s="102"/>
      <c r="E83" s="102"/>
      <c r="F83" s="28"/>
      <c r="G83" s="103"/>
      <c r="H83" s="28"/>
      <c r="I83" s="28"/>
      <c r="J83" s="28"/>
      <c r="K83" s="28"/>
      <c r="L83" s="28"/>
      <c r="M83" s="28"/>
      <c r="N83" s="28"/>
      <c r="O83" s="28"/>
      <c r="P83" s="28"/>
      <c r="Q83" s="103"/>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row>
    <row r="84" spans="1:42" ht="46.5" customHeight="1">
      <c r="A84" s="102"/>
      <c r="B84" s="102"/>
      <c r="C84" s="102"/>
      <c r="D84" s="102"/>
      <c r="E84" s="102"/>
      <c r="F84" s="28"/>
      <c r="G84" s="103"/>
      <c r="H84" s="28"/>
      <c r="I84" s="28"/>
      <c r="J84" s="28"/>
      <c r="K84" s="28"/>
      <c r="L84" s="28"/>
      <c r="M84" s="28"/>
      <c r="N84" s="28"/>
      <c r="O84" s="28"/>
      <c r="P84" s="28"/>
      <c r="Q84" s="103"/>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row>
    <row r="85" spans="1:42" ht="46.5" customHeight="1">
      <c r="A85" s="102"/>
      <c r="B85" s="102"/>
      <c r="C85" s="102"/>
      <c r="D85" s="102"/>
      <c r="E85" s="102"/>
      <c r="F85" s="28"/>
      <c r="G85" s="103"/>
      <c r="H85" s="28"/>
      <c r="I85" s="28"/>
      <c r="J85" s="28"/>
      <c r="K85" s="28"/>
      <c r="L85" s="28"/>
      <c r="M85" s="28"/>
      <c r="N85" s="28"/>
      <c r="O85" s="28"/>
      <c r="P85" s="28"/>
      <c r="Q85" s="103"/>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row>
    <row r="86" spans="1:42" ht="46.5" customHeight="1">
      <c r="A86" s="102"/>
      <c r="B86" s="102"/>
      <c r="C86" s="102"/>
      <c r="D86" s="102"/>
      <c r="E86" s="102"/>
      <c r="F86" s="28"/>
      <c r="G86" s="103"/>
      <c r="H86" s="28"/>
      <c r="I86" s="28"/>
      <c r="J86" s="28"/>
      <c r="K86" s="28"/>
      <c r="L86" s="28"/>
      <c r="M86" s="28"/>
      <c r="N86" s="28"/>
      <c r="O86" s="28"/>
      <c r="P86" s="28"/>
      <c r="Q86" s="103"/>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row>
    <row r="87" spans="1:42" ht="46.5" customHeight="1">
      <c r="A87" s="102"/>
      <c r="B87" s="102"/>
      <c r="C87" s="102"/>
      <c r="D87" s="102"/>
      <c r="E87" s="102"/>
      <c r="F87" s="28"/>
      <c r="G87" s="103"/>
      <c r="H87" s="28"/>
      <c r="I87" s="28"/>
      <c r="J87" s="28"/>
      <c r="K87" s="28"/>
      <c r="L87" s="28"/>
      <c r="M87" s="28"/>
      <c r="N87" s="28"/>
      <c r="O87" s="28"/>
      <c r="P87" s="28"/>
      <c r="Q87" s="103"/>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row>
    <row r="88" spans="1:42" ht="46.5" customHeight="1">
      <c r="A88" s="102"/>
      <c r="B88" s="102"/>
      <c r="C88" s="102"/>
      <c r="D88" s="102"/>
      <c r="E88" s="102"/>
      <c r="F88" s="28"/>
      <c r="G88" s="103"/>
      <c r="H88" s="28"/>
      <c r="I88" s="28"/>
      <c r="J88" s="28"/>
      <c r="K88" s="28"/>
      <c r="L88" s="28"/>
      <c r="M88" s="28"/>
      <c r="N88" s="28"/>
      <c r="O88" s="28"/>
      <c r="P88" s="28"/>
      <c r="Q88" s="103"/>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row>
    <row r="89" spans="1:42" ht="46.5" customHeight="1">
      <c r="A89" s="102"/>
      <c r="B89" s="102"/>
      <c r="C89" s="102"/>
      <c r="D89" s="102"/>
      <c r="E89" s="102"/>
      <c r="F89" s="28"/>
      <c r="G89" s="103"/>
      <c r="H89" s="28"/>
      <c r="I89" s="28"/>
      <c r="J89" s="28"/>
      <c r="K89" s="28"/>
      <c r="L89" s="28"/>
      <c r="M89" s="28"/>
      <c r="N89" s="28"/>
      <c r="O89" s="28"/>
      <c r="P89" s="28"/>
      <c r="Q89" s="103"/>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row>
    <row r="90" spans="1:42" ht="46.5" customHeight="1">
      <c r="A90" s="102"/>
      <c r="B90" s="102"/>
      <c r="C90" s="102"/>
      <c r="D90" s="102"/>
      <c r="E90" s="102"/>
      <c r="F90" s="28"/>
      <c r="G90" s="103"/>
      <c r="H90" s="28"/>
      <c r="I90" s="28"/>
      <c r="J90" s="28"/>
      <c r="K90" s="28"/>
      <c r="L90" s="28"/>
      <c r="M90" s="28"/>
      <c r="N90" s="28"/>
      <c r="O90" s="28"/>
      <c r="P90" s="28"/>
      <c r="Q90" s="103"/>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row>
    <row r="91" spans="1:42" ht="46.5" customHeight="1">
      <c r="A91" s="102"/>
      <c r="B91" s="102"/>
      <c r="C91" s="102"/>
      <c r="D91" s="102"/>
      <c r="E91" s="102"/>
      <c r="F91" s="28"/>
      <c r="G91" s="103"/>
      <c r="H91" s="28"/>
      <c r="I91" s="28"/>
      <c r="J91" s="28"/>
      <c r="K91" s="28"/>
      <c r="L91" s="28"/>
      <c r="M91" s="28"/>
      <c r="N91" s="28"/>
      <c r="O91" s="28"/>
      <c r="P91" s="28"/>
      <c r="Q91" s="103"/>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row>
    <row r="92" spans="1:42" ht="46.5" customHeight="1">
      <c r="A92" s="102"/>
      <c r="B92" s="102"/>
      <c r="C92" s="102"/>
      <c r="D92" s="102"/>
      <c r="E92" s="102"/>
      <c r="F92" s="28"/>
      <c r="G92" s="103"/>
      <c r="H92" s="28"/>
      <c r="I92" s="28"/>
      <c r="J92" s="28"/>
      <c r="K92" s="28"/>
      <c r="L92" s="28"/>
      <c r="M92" s="28"/>
      <c r="N92" s="28"/>
      <c r="O92" s="28"/>
      <c r="P92" s="28"/>
      <c r="Q92" s="103"/>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row>
    <row r="93" spans="1:42" ht="46.5" customHeight="1">
      <c r="A93" s="102"/>
      <c r="B93" s="102"/>
      <c r="C93" s="102"/>
      <c r="D93" s="102"/>
      <c r="E93" s="102"/>
      <c r="F93" s="28"/>
      <c r="G93" s="103"/>
      <c r="H93" s="28"/>
      <c r="I93" s="28"/>
      <c r="J93" s="28"/>
      <c r="K93" s="28"/>
      <c r="L93" s="28"/>
      <c r="M93" s="28"/>
      <c r="N93" s="28"/>
      <c r="O93" s="28"/>
      <c r="P93" s="28"/>
      <c r="Q93" s="103"/>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row>
    <row r="94" spans="1:42" ht="46.5" customHeight="1">
      <c r="A94" s="102"/>
      <c r="B94" s="102"/>
      <c r="C94" s="102"/>
      <c r="D94" s="102"/>
      <c r="E94" s="102"/>
      <c r="F94" s="28"/>
      <c r="G94" s="103"/>
      <c r="H94" s="28"/>
      <c r="I94" s="28"/>
      <c r="J94" s="28"/>
      <c r="K94" s="28"/>
      <c r="L94" s="28"/>
      <c r="M94" s="28"/>
      <c r="N94" s="28"/>
      <c r="O94" s="28"/>
      <c r="P94" s="28"/>
      <c r="Q94" s="103"/>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row>
    <row r="95" spans="1:42" ht="46.5" customHeight="1">
      <c r="A95" s="102"/>
      <c r="B95" s="102"/>
      <c r="C95" s="102"/>
      <c r="D95" s="102"/>
      <c r="E95" s="102"/>
      <c r="F95" s="28"/>
      <c r="G95" s="103"/>
      <c r="H95" s="28"/>
      <c r="I95" s="28"/>
      <c r="J95" s="28"/>
      <c r="K95" s="28"/>
      <c r="L95" s="28"/>
      <c r="M95" s="28"/>
      <c r="N95" s="28"/>
      <c r="O95" s="28"/>
      <c r="P95" s="28"/>
      <c r="Q95" s="103"/>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row>
    <row r="96" spans="1:42" ht="46.5" customHeight="1">
      <c r="A96" s="102"/>
      <c r="B96" s="102"/>
      <c r="C96" s="102"/>
      <c r="D96" s="102"/>
      <c r="E96" s="102"/>
      <c r="F96" s="28"/>
      <c r="G96" s="103"/>
      <c r="H96" s="28"/>
      <c r="I96" s="28"/>
      <c r="J96" s="28"/>
      <c r="K96" s="28"/>
      <c r="L96" s="28"/>
      <c r="M96" s="28"/>
      <c r="N96" s="28"/>
      <c r="O96" s="28"/>
      <c r="P96" s="28"/>
      <c r="Q96" s="103"/>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row>
    <row r="97" spans="1:42" ht="46.5" customHeight="1">
      <c r="A97" s="102"/>
      <c r="B97" s="102"/>
      <c r="C97" s="102"/>
      <c r="D97" s="102"/>
      <c r="E97" s="102"/>
      <c r="F97" s="28"/>
      <c r="G97" s="103"/>
      <c r="H97" s="28"/>
      <c r="I97" s="28"/>
      <c r="J97" s="28"/>
      <c r="K97" s="28"/>
      <c r="L97" s="28"/>
      <c r="M97" s="28"/>
      <c r="N97" s="28"/>
      <c r="O97" s="28"/>
      <c r="P97" s="28"/>
      <c r="Q97" s="103"/>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row>
    <row r="98" spans="1:42" ht="46.5" customHeight="1">
      <c r="A98" s="102"/>
      <c r="B98" s="102"/>
      <c r="C98" s="102"/>
      <c r="D98" s="102"/>
      <c r="E98" s="102"/>
      <c r="F98" s="28"/>
      <c r="G98" s="103"/>
      <c r="H98" s="28"/>
      <c r="I98" s="28"/>
      <c r="J98" s="28"/>
      <c r="K98" s="28"/>
      <c r="L98" s="28"/>
      <c r="M98" s="28"/>
      <c r="N98" s="28"/>
      <c r="O98" s="28"/>
      <c r="P98" s="28"/>
      <c r="Q98" s="103"/>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row>
    <row r="99" spans="1:42" ht="46.5" customHeight="1">
      <c r="A99" s="102"/>
      <c r="B99" s="102"/>
      <c r="C99" s="102"/>
      <c r="D99" s="102"/>
      <c r="E99" s="102"/>
      <c r="F99" s="28"/>
      <c r="G99" s="103"/>
      <c r="H99" s="28"/>
      <c r="I99" s="28"/>
      <c r="J99" s="28"/>
      <c r="K99" s="28"/>
      <c r="L99" s="28"/>
      <c r="M99" s="28"/>
      <c r="N99" s="28"/>
      <c r="O99" s="28"/>
      <c r="P99" s="28"/>
      <c r="Q99" s="103"/>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row>
    <row r="100" spans="1:42" ht="46.5" customHeight="1">
      <c r="A100" s="102"/>
      <c r="B100" s="102"/>
      <c r="C100" s="102"/>
      <c r="D100" s="102"/>
      <c r="E100" s="102"/>
      <c r="F100" s="28"/>
      <c r="G100" s="103"/>
      <c r="H100" s="28"/>
      <c r="I100" s="28"/>
      <c r="J100" s="28"/>
      <c r="K100" s="28"/>
      <c r="L100" s="28"/>
      <c r="M100" s="28"/>
      <c r="N100" s="28"/>
      <c r="O100" s="28"/>
      <c r="P100" s="28"/>
      <c r="Q100" s="103"/>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row>
    <row r="101" spans="1:42" ht="46.5" customHeight="1">
      <c r="A101" s="102"/>
      <c r="B101" s="102"/>
      <c r="C101" s="102"/>
      <c r="D101" s="102"/>
      <c r="E101" s="102"/>
      <c r="F101" s="28"/>
      <c r="G101" s="103"/>
      <c r="H101" s="28"/>
      <c r="I101" s="28"/>
      <c r="J101" s="28"/>
      <c r="K101" s="28"/>
      <c r="L101" s="28"/>
      <c r="M101" s="28"/>
      <c r="N101" s="28"/>
      <c r="O101" s="28"/>
      <c r="P101" s="28"/>
      <c r="Q101" s="103"/>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row>
    <row r="102" spans="1:42" ht="46.5" customHeight="1">
      <c r="A102" s="102"/>
      <c r="B102" s="102"/>
      <c r="C102" s="102"/>
      <c r="D102" s="102"/>
      <c r="E102" s="102"/>
      <c r="F102" s="28"/>
      <c r="G102" s="103"/>
      <c r="H102" s="28"/>
      <c r="I102" s="28"/>
      <c r="J102" s="28"/>
      <c r="K102" s="28"/>
      <c r="L102" s="28"/>
      <c r="M102" s="28"/>
      <c r="N102" s="28"/>
      <c r="O102" s="28"/>
      <c r="P102" s="28"/>
      <c r="Q102" s="103"/>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row>
    <row r="103" spans="1:42" ht="46.5" customHeight="1">
      <c r="A103" s="102"/>
      <c r="B103" s="102"/>
      <c r="C103" s="102"/>
      <c r="D103" s="102"/>
      <c r="E103" s="102"/>
      <c r="F103" s="28"/>
      <c r="G103" s="103"/>
      <c r="H103" s="28"/>
      <c r="I103" s="28"/>
      <c r="J103" s="28"/>
      <c r="K103" s="28"/>
      <c r="L103" s="28"/>
      <c r="M103" s="28"/>
      <c r="N103" s="28"/>
      <c r="O103" s="28"/>
      <c r="P103" s="28"/>
      <c r="Q103" s="103"/>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row>
    <row r="104" spans="1:42" ht="46.5" customHeight="1">
      <c r="A104" s="102"/>
      <c r="B104" s="102"/>
      <c r="C104" s="102"/>
      <c r="D104" s="102"/>
      <c r="E104" s="102"/>
      <c r="F104" s="28"/>
      <c r="G104" s="103"/>
      <c r="H104" s="28"/>
      <c r="I104" s="28"/>
      <c r="J104" s="28"/>
      <c r="K104" s="28"/>
      <c r="L104" s="28"/>
      <c r="M104" s="28"/>
      <c r="N104" s="28"/>
      <c r="O104" s="28"/>
      <c r="P104" s="28"/>
      <c r="Q104" s="103"/>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row>
    <row r="105" spans="1:42" ht="46.5" customHeight="1">
      <c r="A105" s="102"/>
      <c r="B105" s="102"/>
      <c r="C105" s="102"/>
      <c r="D105" s="102"/>
      <c r="E105" s="102"/>
      <c r="F105" s="28"/>
      <c r="G105" s="103"/>
      <c r="H105" s="28"/>
      <c r="I105" s="28"/>
      <c r="J105" s="28"/>
      <c r="K105" s="28"/>
      <c r="L105" s="28"/>
      <c r="M105" s="28"/>
      <c r="N105" s="28"/>
      <c r="O105" s="28"/>
      <c r="P105" s="28"/>
      <c r="Q105" s="103"/>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row>
    <row r="106" spans="1:42" ht="46.5" customHeight="1">
      <c r="A106" s="102"/>
      <c r="B106" s="102"/>
      <c r="C106" s="102"/>
      <c r="D106" s="102"/>
      <c r="E106" s="102"/>
      <c r="F106" s="28"/>
      <c r="G106" s="103"/>
      <c r="H106" s="28"/>
      <c r="I106" s="28"/>
      <c r="J106" s="28"/>
      <c r="K106" s="28"/>
      <c r="L106" s="28"/>
      <c r="M106" s="28"/>
      <c r="N106" s="28"/>
      <c r="O106" s="28"/>
      <c r="P106" s="28"/>
      <c r="Q106" s="103"/>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row>
    <row r="107" spans="1:42" ht="46.5" customHeight="1">
      <c r="A107" s="102"/>
      <c r="B107" s="102"/>
      <c r="C107" s="102"/>
      <c r="D107" s="102"/>
      <c r="E107" s="102"/>
      <c r="F107" s="28"/>
      <c r="G107" s="103"/>
      <c r="H107" s="28"/>
      <c r="I107" s="28"/>
      <c r="J107" s="28"/>
      <c r="K107" s="28"/>
      <c r="L107" s="28"/>
      <c r="M107" s="28"/>
      <c r="N107" s="28"/>
      <c r="O107" s="28"/>
      <c r="P107" s="28"/>
      <c r="Q107" s="103"/>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row>
    <row r="108" spans="1:42" ht="46.5" customHeight="1">
      <c r="A108" s="102"/>
      <c r="B108" s="102"/>
      <c r="C108" s="102"/>
      <c r="D108" s="102"/>
      <c r="E108" s="102"/>
      <c r="F108" s="28"/>
      <c r="G108" s="103"/>
      <c r="H108" s="28"/>
      <c r="I108" s="28"/>
      <c r="J108" s="28"/>
      <c r="K108" s="28"/>
      <c r="L108" s="28"/>
      <c r="M108" s="28"/>
      <c r="N108" s="28"/>
      <c r="O108" s="28"/>
      <c r="P108" s="28"/>
      <c r="Q108" s="103"/>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row>
    <row r="109" spans="1:42" ht="46.5" customHeight="1">
      <c r="A109" s="102"/>
      <c r="B109" s="102"/>
      <c r="C109" s="102"/>
      <c r="D109" s="102"/>
      <c r="E109" s="102"/>
      <c r="F109" s="28"/>
      <c r="G109" s="103"/>
      <c r="H109" s="28"/>
      <c r="I109" s="28"/>
      <c r="J109" s="28"/>
      <c r="K109" s="28"/>
      <c r="L109" s="28"/>
      <c r="M109" s="28"/>
      <c r="N109" s="28"/>
      <c r="O109" s="28"/>
      <c r="P109" s="28"/>
      <c r="Q109" s="103"/>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row>
    <row r="110" spans="1:42" ht="46.5" customHeight="1">
      <c r="A110" s="102"/>
      <c r="B110" s="102"/>
      <c r="C110" s="102"/>
      <c r="D110" s="102"/>
      <c r="E110" s="102"/>
      <c r="F110" s="28"/>
      <c r="G110" s="103"/>
      <c r="H110" s="28"/>
      <c r="I110" s="28"/>
      <c r="J110" s="28"/>
      <c r="K110" s="28"/>
      <c r="L110" s="28"/>
      <c r="M110" s="28"/>
      <c r="N110" s="28"/>
      <c r="O110" s="28"/>
      <c r="P110" s="28"/>
      <c r="Q110" s="103"/>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row>
    <row r="111" spans="1:42" ht="46.5" customHeight="1">
      <c r="A111" s="102"/>
      <c r="B111" s="102"/>
      <c r="C111" s="102"/>
      <c r="D111" s="102"/>
      <c r="E111" s="102"/>
      <c r="F111" s="28"/>
      <c r="G111" s="103"/>
      <c r="H111" s="28"/>
      <c r="I111" s="28"/>
      <c r="J111" s="28"/>
      <c r="K111" s="28"/>
      <c r="L111" s="28"/>
      <c r="M111" s="28"/>
      <c r="N111" s="28"/>
      <c r="O111" s="28"/>
      <c r="P111" s="28"/>
      <c r="Q111" s="103"/>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row>
    <row r="112" spans="1:42" ht="46.5" customHeight="1">
      <c r="A112" s="102"/>
      <c r="B112" s="102"/>
      <c r="C112" s="102"/>
      <c r="D112" s="102"/>
      <c r="E112" s="102"/>
      <c r="F112" s="28"/>
      <c r="G112" s="103"/>
      <c r="H112" s="28"/>
      <c r="I112" s="28"/>
      <c r="J112" s="28"/>
      <c r="K112" s="28"/>
      <c r="L112" s="28"/>
      <c r="M112" s="28"/>
      <c r="N112" s="28"/>
      <c r="O112" s="28"/>
      <c r="P112" s="28"/>
      <c r="Q112" s="103"/>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row>
    <row r="113" spans="1:42" ht="46.5" customHeight="1">
      <c r="A113" s="102"/>
      <c r="B113" s="102"/>
      <c r="C113" s="102"/>
      <c r="D113" s="102"/>
      <c r="E113" s="102"/>
      <c r="F113" s="28"/>
      <c r="G113" s="103"/>
      <c r="H113" s="28"/>
      <c r="I113" s="28"/>
      <c r="J113" s="28"/>
      <c r="K113" s="28"/>
      <c r="L113" s="28"/>
      <c r="M113" s="28"/>
      <c r="N113" s="28"/>
      <c r="O113" s="28"/>
      <c r="P113" s="28"/>
      <c r="Q113" s="103"/>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row>
    <row r="114" spans="1:42" ht="46.5" customHeight="1">
      <c r="A114" s="102"/>
      <c r="B114" s="102"/>
      <c r="C114" s="102"/>
      <c r="D114" s="102"/>
      <c r="E114" s="102"/>
      <c r="F114" s="28"/>
      <c r="G114" s="103"/>
      <c r="H114" s="28"/>
      <c r="I114" s="28"/>
      <c r="J114" s="28"/>
      <c r="K114" s="28"/>
      <c r="L114" s="28"/>
      <c r="M114" s="28"/>
      <c r="N114" s="28"/>
      <c r="O114" s="28"/>
      <c r="P114" s="28"/>
      <c r="Q114" s="103"/>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row>
    <row r="115" spans="1:42" ht="46.5" customHeight="1">
      <c r="A115" s="102"/>
      <c r="B115" s="102"/>
      <c r="C115" s="102"/>
      <c r="D115" s="102"/>
      <c r="E115" s="102"/>
      <c r="F115" s="28"/>
      <c r="G115" s="103"/>
      <c r="H115" s="28"/>
      <c r="I115" s="28"/>
      <c r="J115" s="28"/>
      <c r="K115" s="28"/>
      <c r="L115" s="28"/>
      <c r="M115" s="28"/>
      <c r="N115" s="28"/>
      <c r="O115" s="28"/>
      <c r="P115" s="28"/>
      <c r="Q115" s="103"/>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row>
    <row r="116" spans="1:42" ht="46.5" customHeight="1">
      <c r="A116" s="102"/>
      <c r="B116" s="102"/>
      <c r="C116" s="102"/>
      <c r="D116" s="102"/>
      <c r="E116" s="102"/>
      <c r="F116" s="28"/>
      <c r="G116" s="103"/>
      <c r="H116" s="28"/>
      <c r="I116" s="28"/>
      <c r="J116" s="28"/>
      <c r="K116" s="28"/>
      <c r="L116" s="28"/>
      <c r="M116" s="28"/>
      <c r="N116" s="28"/>
      <c r="O116" s="28"/>
      <c r="P116" s="28"/>
      <c r="Q116" s="103"/>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row>
    <row r="117" spans="1:42" ht="46.5" customHeight="1">
      <c r="A117" s="102"/>
      <c r="B117" s="102"/>
      <c r="C117" s="102"/>
      <c r="D117" s="102"/>
      <c r="E117" s="102"/>
      <c r="F117" s="28"/>
      <c r="G117" s="103"/>
      <c r="H117" s="28"/>
      <c r="I117" s="28"/>
      <c r="J117" s="28"/>
      <c r="K117" s="28"/>
      <c r="L117" s="28"/>
      <c r="M117" s="28"/>
      <c r="N117" s="28"/>
      <c r="O117" s="28"/>
      <c r="P117" s="28"/>
      <c r="Q117" s="103"/>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row>
    <row r="118" spans="1:42" ht="46.5" customHeight="1">
      <c r="A118" s="102"/>
      <c r="B118" s="102"/>
      <c r="C118" s="102"/>
      <c r="D118" s="102"/>
      <c r="E118" s="102"/>
      <c r="F118" s="28"/>
      <c r="G118" s="103"/>
      <c r="H118" s="28"/>
      <c r="I118" s="28"/>
      <c r="J118" s="28"/>
      <c r="K118" s="28"/>
      <c r="L118" s="28"/>
      <c r="M118" s="28"/>
      <c r="N118" s="28"/>
      <c r="O118" s="28"/>
      <c r="P118" s="28"/>
      <c r="Q118" s="103"/>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row>
    <row r="119" spans="1:42" ht="46.5" customHeight="1">
      <c r="A119" s="102"/>
      <c r="B119" s="102"/>
      <c r="C119" s="102"/>
      <c r="D119" s="102"/>
      <c r="E119" s="102"/>
      <c r="F119" s="28"/>
      <c r="G119" s="103"/>
      <c r="H119" s="28"/>
      <c r="I119" s="28"/>
      <c r="J119" s="28"/>
      <c r="K119" s="28"/>
      <c r="L119" s="28"/>
      <c r="M119" s="28"/>
      <c r="N119" s="28"/>
      <c r="O119" s="28"/>
      <c r="P119" s="28"/>
      <c r="Q119" s="103"/>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row>
    <row r="120" spans="1:42" ht="46.5" customHeight="1">
      <c r="A120" s="102"/>
      <c r="B120" s="102"/>
      <c r="C120" s="102"/>
      <c r="D120" s="102"/>
      <c r="E120" s="102"/>
      <c r="F120" s="28"/>
      <c r="G120" s="103"/>
      <c r="H120" s="28"/>
      <c r="I120" s="28"/>
      <c r="J120" s="28"/>
      <c r="K120" s="28"/>
      <c r="L120" s="28"/>
      <c r="M120" s="28"/>
      <c r="N120" s="28"/>
      <c r="O120" s="28"/>
      <c r="P120" s="28"/>
      <c r="Q120" s="103"/>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row>
    <row r="121" spans="1:42" ht="46.5" customHeight="1">
      <c r="A121" s="102"/>
      <c r="B121" s="102"/>
      <c r="C121" s="102"/>
      <c r="D121" s="102"/>
      <c r="E121" s="102"/>
      <c r="F121" s="28"/>
      <c r="G121" s="103"/>
      <c r="H121" s="28"/>
      <c r="I121" s="28"/>
      <c r="J121" s="28"/>
      <c r="K121" s="28"/>
      <c r="L121" s="28"/>
      <c r="M121" s="28"/>
      <c r="N121" s="28"/>
      <c r="O121" s="28"/>
      <c r="P121" s="28"/>
      <c r="Q121" s="103"/>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row>
    <row r="122" spans="1:42" ht="46.5" customHeight="1">
      <c r="A122" s="102"/>
      <c r="B122" s="102"/>
      <c r="C122" s="102"/>
      <c r="D122" s="102"/>
      <c r="E122" s="102"/>
      <c r="F122" s="28"/>
      <c r="G122" s="103"/>
      <c r="H122" s="28"/>
      <c r="I122" s="28"/>
      <c r="J122" s="28"/>
      <c r="K122" s="28"/>
      <c r="L122" s="28"/>
      <c r="M122" s="28"/>
      <c r="N122" s="28"/>
      <c r="O122" s="28"/>
      <c r="P122" s="28"/>
      <c r="Q122" s="103"/>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row>
    <row r="123" spans="1:42" ht="46.5" customHeight="1">
      <c r="A123" s="102"/>
      <c r="B123" s="102"/>
      <c r="C123" s="102"/>
      <c r="D123" s="102"/>
      <c r="E123" s="102"/>
      <c r="F123" s="28"/>
      <c r="G123" s="103"/>
      <c r="H123" s="28"/>
      <c r="I123" s="28"/>
      <c r="J123" s="28"/>
      <c r="K123" s="28"/>
      <c r="L123" s="28"/>
      <c r="M123" s="28"/>
      <c r="N123" s="28"/>
      <c r="O123" s="28"/>
      <c r="P123" s="28"/>
      <c r="Q123" s="103"/>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row>
    <row r="124" spans="1:42" ht="46.5" customHeight="1">
      <c r="A124" s="102"/>
      <c r="B124" s="102"/>
      <c r="C124" s="102"/>
      <c r="D124" s="102"/>
      <c r="E124" s="102"/>
      <c r="F124" s="28"/>
      <c r="G124" s="103"/>
      <c r="H124" s="28"/>
      <c r="I124" s="28"/>
      <c r="J124" s="28"/>
      <c r="K124" s="28"/>
      <c r="L124" s="28"/>
      <c r="M124" s="28"/>
      <c r="N124" s="28"/>
      <c r="O124" s="28"/>
      <c r="P124" s="28"/>
      <c r="Q124" s="103"/>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row>
    <row r="125" spans="1:42" ht="46.5" customHeight="1">
      <c r="A125" s="102"/>
      <c r="B125" s="102"/>
      <c r="C125" s="102"/>
      <c r="D125" s="102"/>
      <c r="E125" s="102"/>
      <c r="F125" s="28"/>
      <c r="G125" s="103"/>
      <c r="H125" s="28"/>
      <c r="I125" s="28"/>
      <c r="J125" s="28"/>
      <c r="K125" s="28"/>
      <c r="L125" s="28"/>
      <c r="M125" s="28"/>
      <c r="N125" s="28"/>
      <c r="O125" s="28"/>
      <c r="P125" s="28"/>
      <c r="Q125" s="103"/>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row>
    <row r="126" spans="1:42" ht="46.5" customHeight="1">
      <c r="A126" s="102"/>
      <c r="B126" s="102"/>
      <c r="C126" s="102"/>
      <c r="D126" s="102"/>
      <c r="E126" s="102"/>
      <c r="F126" s="28"/>
      <c r="G126" s="103"/>
      <c r="H126" s="28"/>
      <c r="I126" s="28"/>
      <c r="J126" s="28"/>
      <c r="K126" s="28"/>
      <c r="L126" s="28"/>
      <c r="M126" s="28"/>
      <c r="N126" s="28"/>
      <c r="O126" s="28"/>
      <c r="P126" s="28"/>
      <c r="Q126" s="103"/>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row>
    <row r="127" spans="1:42" ht="46.5" customHeight="1">
      <c r="A127" s="102"/>
      <c r="B127" s="102"/>
      <c r="C127" s="102"/>
      <c r="D127" s="102"/>
      <c r="E127" s="102"/>
      <c r="F127" s="28"/>
      <c r="G127" s="103"/>
      <c r="H127" s="28"/>
      <c r="I127" s="28"/>
      <c r="J127" s="28"/>
      <c r="K127" s="28"/>
      <c r="L127" s="28"/>
      <c r="M127" s="28"/>
      <c r="N127" s="28"/>
      <c r="O127" s="28"/>
      <c r="P127" s="28"/>
      <c r="Q127" s="103"/>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row>
    <row r="128" spans="1:42" ht="46.5" customHeight="1">
      <c r="A128" s="102"/>
      <c r="B128" s="102"/>
      <c r="C128" s="102"/>
      <c r="D128" s="102"/>
      <c r="E128" s="102"/>
      <c r="F128" s="28"/>
      <c r="G128" s="103"/>
      <c r="H128" s="28"/>
      <c r="I128" s="28"/>
      <c r="J128" s="28"/>
      <c r="K128" s="28"/>
      <c r="L128" s="28"/>
      <c r="M128" s="28"/>
      <c r="N128" s="28"/>
      <c r="O128" s="28"/>
      <c r="P128" s="28"/>
      <c r="Q128" s="103"/>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row>
    <row r="129" spans="1:42" ht="46.5" customHeight="1">
      <c r="A129" s="102"/>
      <c r="B129" s="102"/>
      <c r="C129" s="102"/>
      <c r="D129" s="102"/>
      <c r="E129" s="102"/>
      <c r="F129" s="28"/>
      <c r="G129" s="103"/>
      <c r="H129" s="28"/>
      <c r="I129" s="28"/>
      <c r="J129" s="28"/>
      <c r="K129" s="28"/>
      <c r="L129" s="28"/>
      <c r="M129" s="28"/>
      <c r="N129" s="28"/>
      <c r="O129" s="28"/>
      <c r="P129" s="28"/>
      <c r="Q129" s="103"/>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row>
    <row r="130" spans="1:42" ht="46.5" customHeight="1">
      <c r="A130" s="102"/>
      <c r="B130" s="102"/>
      <c r="C130" s="102"/>
      <c r="D130" s="102"/>
      <c r="E130" s="102"/>
      <c r="F130" s="28"/>
      <c r="G130" s="103"/>
      <c r="H130" s="28"/>
      <c r="I130" s="28"/>
      <c r="J130" s="28"/>
      <c r="K130" s="28"/>
      <c r="L130" s="28"/>
      <c r="M130" s="28"/>
      <c r="N130" s="28"/>
      <c r="O130" s="28"/>
      <c r="P130" s="28"/>
      <c r="Q130" s="103"/>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row>
    <row r="131" spans="1:42" ht="46.5" customHeight="1">
      <c r="A131" s="102"/>
      <c r="B131" s="102"/>
      <c r="C131" s="102"/>
      <c r="D131" s="102"/>
      <c r="E131" s="102"/>
      <c r="F131" s="28"/>
      <c r="G131" s="103"/>
      <c r="H131" s="28"/>
      <c r="I131" s="28"/>
      <c r="J131" s="28"/>
      <c r="K131" s="28"/>
      <c r="L131" s="28"/>
      <c r="M131" s="28"/>
      <c r="N131" s="28"/>
      <c r="O131" s="28"/>
      <c r="P131" s="28"/>
      <c r="Q131" s="103"/>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row>
    <row r="132" spans="1:42" ht="46.5" customHeight="1">
      <c r="A132" s="102"/>
      <c r="B132" s="102"/>
      <c r="C132" s="102"/>
      <c r="D132" s="102"/>
      <c r="E132" s="102"/>
      <c r="F132" s="28"/>
      <c r="G132" s="103"/>
      <c r="H132" s="28"/>
      <c r="I132" s="28"/>
      <c r="J132" s="28"/>
      <c r="K132" s="28"/>
      <c r="L132" s="28"/>
      <c r="M132" s="28"/>
      <c r="N132" s="28"/>
      <c r="O132" s="28"/>
      <c r="P132" s="28"/>
      <c r="Q132" s="103"/>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row>
    <row r="133" spans="1:42" ht="46.5" customHeight="1">
      <c r="A133" s="102"/>
      <c r="B133" s="102"/>
      <c r="C133" s="102"/>
      <c r="D133" s="102"/>
      <c r="E133" s="102"/>
      <c r="F133" s="28"/>
      <c r="G133" s="103"/>
      <c r="H133" s="28"/>
      <c r="I133" s="28"/>
      <c r="J133" s="28"/>
      <c r="K133" s="28"/>
      <c r="L133" s="28"/>
      <c r="M133" s="28"/>
      <c r="N133" s="28"/>
      <c r="O133" s="28"/>
      <c r="P133" s="28"/>
      <c r="Q133" s="103"/>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row>
    <row r="134" spans="1:42" ht="46.5" customHeight="1">
      <c r="A134" s="102"/>
      <c r="B134" s="102"/>
      <c r="C134" s="102"/>
      <c r="D134" s="102"/>
      <c r="E134" s="102"/>
      <c r="F134" s="28"/>
      <c r="G134" s="103"/>
      <c r="H134" s="28"/>
      <c r="I134" s="28"/>
      <c r="J134" s="28"/>
      <c r="K134" s="28"/>
      <c r="L134" s="28"/>
      <c r="M134" s="28"/>
      <c r="N134" s="28"/>
      <c r="O134" s="28"/>
      <c r="P134" s="28"/>
      <c r="Q134" s="103"/>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row>
    <row r="135" spans="1:42" ht="46.5" customHeight="1">
      <c r="A135" s="102"/>
      <c r="B135" s="102"/>
      <c r="C135" s="102"/>
      <c r="D135" s="102"/>
      <c r="E135" s="102"/>
      <c r="F135" s="28"/>
      <c r="G135" s="103"/>
      <c r="H135" s="28"/>
      <c r="I135" s="28"/>
      <c r="J135" s="28"/>
      <c r="K135" s="28"/>
      <c r="L135" s="28"/>
      <c r="M135" s="28"/>
      <c r="N135" s="28"/>
      <c r="O135" s="28"/>
      <c r="P135" s="28"/>
      <c r="Q135" s="103"/>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row>
    <row r="136" spans="1:42" ht="46.5" customHeight="1">
      <c r="A136" s="102"/>
      <c r="B136" s="102"/>
      <c r="C136" s="102"/>
      <c r="D136" s="102"/>
      <c r="E136" s="102"/>
      <c r="F136" s="28"/>
      <c r="G136" s="103"/>
      <c r="H136" s="28"/>
      <c r="I136" s="28"/>
      <c r="J136" s="28"/>
      <c r="K136" s="28"/>
      <c r="L136" s="28"/>
      <c r="M136" s="28"/>
      <c r="N136" s="28"/>
      <c r="O136" s="28"/>
      <c r="P136" s="28"/>
      <c r="Q136" s="103"/>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row>
    <row r="137" spans="1:42" ht="46.5" customHeight="1">
      <c r="A137" s="102"/>
      <c r="B137" s="102"/>
      <c r="C137" s="102"/>
      <c r="D137" s="102"/>
      <c r="E137" s="102"/>
      <c r="F137" s="28"/>
      <c r="G137" s="103"/>
      <c r="H137" s="28"/>
      <c r="I137" s="28"/>
      <c r="J137" s="28"/>
      <c r="K137" s="28"/>
      <c r="L137" s="28"/>
      <c r="M137" s="28"/>
      <c r="N137" s="28"/>
      <c r="O137" s="28"/>
      <c r="P137" s="28"/>
      <c r="Q137" s="103"/>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row>
    <row r="138" spans="1:42" ht="46.5" customHeight="1">
      <c r="A138" s="102"/>
      <c r="B138" s="102"/>
      <c r="C138" s="102"/>
      <c r="D138" s="102"/>
      <c r="E138" s="102"/>
      <c r="F138" s="28"/>
      <c r="G138" s="103"/>
      <c r="H138" s="28"/>
      <c r="I138" s="28"/>
      <c r="J138" s="28"/>
      <c r="K138" s="28"/>
      <c r="L138" s="28"/>
      <c r="M138" s="28"/>
      <c r="N138" s="28"/>
      <c r="O138" s="28"/>
      <c r="P138" s="28"/>
      <c r="Q138" s="103"/>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row>
    <row r="139" spans="1:42" ht="46.5" customHeight="1">
      <c r="A139" s="102"/>
      <c r="B139" s="102"/>
      <c r="C139" s="102"/>
      <c r="D139" s="102"/>
      <c r="E139" s="102"/>
      <c r="F139" s="28"/>
      <c r="G139" s="103"/>
      <c r="H139" s="28"/>
      <c r="I139" s="28"/>
      <c r="J139" s="28"/>
      <c r="K139" s="28"/>
      <c r="L139" s="28"/>
      <c r="M139" s="28"/>
      <c r="N139" s="28"/>
      <c r="O139" s="28"/>
      <c r="P139" s="28"/>
      <c r="Q139" s="103"/>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row>
    <row r="140" spans="1:42" ht="46.5" customHeight="1">
      <c r="A140" s="102"/>
      <c r="B140" s="102"/>
      <c r="C140" s="102"/>
      <c r="D140" s="102"/>
      <c r="E140" s="102"/>
      <c r="F140" s="28"/>
      <c r="G140" s="103"/>
      <c r="H140" s="28"/>
      <c r="I140" s="28"/>
      <c r="J140" s="28"/>
      <c r="K140" s="28"/>
      <c r="L140" s="28"/>
      <c r="M140" s="28"/>
      <c r="N140" s="28"/>
      <c r="O140" s="28"/>
      <c r="P140" s="28"/>
      <c r="Q140" s="103"/>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28"/>
    </row>
    <row r="141" spans="1:42" ht="46.5" customHeight="1">
      <c r="A141" s="102"/>
      <c r="B141" s="102"/>
      <c r="C141" s="102"/>
      <c r="D141" s="102"/>
      <c r="E141" s="102"/>
      <c r="F141" s="28"/>
      <c r="G141" s="103"/>
      <c r="H141" s="28"/>
      <c r="I141" s="28"/>
      <c r="J141" s="28"/>
      <c r="K141" s="28"/>
      <c r="L141" s="28"/>
      <c r="M141" s="28"/>
      <c r="N141" s="28"/>
      <c r="O141" s="28"/>
      <c r="P141" s="28"/>
      <c r="Q141" s="103"/>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row>
    <row r="142" spans="1:42" ht="46.5" customHeight="1">
      <c r="A142" s="102"/>
      <c r="B142" s="102"/>
      <c r="C142" s="102"/>
      <c r="D142" s="102"/>
      <c r="E142" s="102"/>
      <c r="F142" s="28"/>
      <c r="G142" s="103"/>
      <c r="H142" s="28"/>
      <c r="I142" s="28"/>
      <c r="J142" s="28"/>
      <c r="K142" s="28"/>
      <c r="L142" s="28"/>
      <c r="M142" s="28"/>
      <c r="N142" s="28"/>
      <c r="O142" s="28"/>
      <c r="P142" s="28"/>
      <c r="Q142" s="103"/>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row>
    <row r="143" spans="1:42" ht="46.5" customHeight="1">
      <c r="A143" s="102"/>
      <c r="B143" s="102"/>
      <c r="C143" s="102"/>
      <c r="D143" s="102"/>
      <c r="E143" s="102"/>
      <c r="F143" s="28"/>
      <c r="G143" s="103"/>
      <c r="H143" s="28"/>
      <c r="I143" s="28"/>
      <c r="J143" s="28"/>
      <c r="K143" s="28"/>
      <c r="L143" s="28"/>
      <c r="M143" s="28"/>
      <c r="N143" s="28"/>
      <c r="O143" s="28"/>
      <c r="P143" s="28"/>
      <c r="Q143" s="103"/>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row>
    <row r="144" spans="1:42" ht="46.5" customHeight="1">
      <c r="A144" s="102"/>
      <c r="B144" s="102"/>
      <c r="C144" s="102"/>
      <c r="D144" s="102"/>
      <c r="E144" s="102"/>
      <c r="F144" s="28"/>
      <c r="G144" s="103"/>
      <c r="H144" s="28"/>
      <c r="I144" s="28"/>
      <c r="J144" s="28"/>
      <c r="K144" s="28"/>
      <c r="L144" s="28"/>
      <c r="M144" s="28"/>
      <c r="N144" s="28"/>
      <c r="O144" s="28"/>
      <c r="P144" s="28"/>
      <c r="Q144" s="103"/>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row>
    <row r="145" spans="1:42" ht="46.5" customHeight="1">
      <c r="A145" s="102"/>
      <c r="B145" s="102"/>
      <c r="C145" s="102"/>
      <c r="D145" s="102"/>
      <c r="E145" s="102"/>
      <c r="F145" s="28"/>
      <c r="G145" s="103"/>
      <c r="H145" s="28"/>
      <c r="I145" s="28"/>
      <c r="J145" s="28"/>
      <c r="K145" s="28"/>
      <c r="L145" s="28"/>
      <c r="M145" s="28"/>
      <c r="N145" s="28"/>
      <c r="O145" s="28"/>
      <c r="P145" s="28"/>
      <c r="Q145" s="103"/>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row>
    <row r="146" spans="1:42" ht="46.5" customHeight="1">
      <c r="A146" s="102"/>
      <c r="B146" s="102"/>
      <c r="C146" s="102"/>
      <c r="D146" s="102"/>
      <c r="E146" s="102"/>
      <c r="F146" s="28"/>
      <c r="G146" s="103"/>
      <c r="H146" s="28"/>
      <c r="I146" s="28"/>
      <c r="J146" s="28"/>
      <c r="K146" s="28"/>
      <c r="L146" s="28"/>
      <c r="M146" s="28"/>
      <c r="N146" s="28"/>
      <c r="O146" s="28"/>
      <c r="P146" s="28"/>
      <c r="Q146" s="103"/>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row>
    <row r="147" spans="1:42" ht="46.5" customHeight="1">
      <c r="A147" s="102"/>
      <c r="B147" s="102"/>
      <c r="C147" s="102"/>
      <c r="D147" s="102"/>
      <c r="E147" s="102"/>
      <c r="F147" s="28"/>
      <c r="G147" s="103"/>
      <c r="H147" s="28"/>
      <c r="I147" s="28"/>
      <c r="J147" s="28"/>
      <c r="K147" s="28"/>
      <c r="L147" s="28"/>
      <c r="M147" s="28"/>
      <c r="N147" s="28"/>
      <c r="O147" s="28"/>
      <c r="P147" s="28"/>
      <c r="Q147" s="103"/>
      <c r="R147" s="28"/>
      <c r="S147" s="28"/>
      <c r="T147" s="28"/>
      <c r="U147" s="28"/>
      <c r="V147" s="28"/>
      <c r="W147" s="28"/>
      <c r="X147" s="28"/>
      <c r="Y147" s="28"/>
      <c r="Z147" s="28"/>
      <c r="AA147" s="28"/>
      <c r="AB147" s="28"/>
      <c r="AC147" s="28"/>
      <c r="AD147" s="28"/>
      <c r="AE147" s="28"/>
      <c r="AF147" s="28"/>
      <c r="AG147" s="28"/>
      <c r="AH147" s="28"/>
      <c r="AI147" s="28"/>
      <c r="AJ147" s="28"/>
      <c r="AK147" s="28"/>
      <c r="AL147" s="28"/>
      <c r="AM147" s="28"/>
      <c r="AN147" s="28"/>
      <c r="AO147" s="28"/>
      <c r="AP147" s="28"/>
    </row>
    <row r="148" spans="1:42" ht="46.5" customHeight="1">
      <c r="A148" s="102"/>
      <c r="B148" s="102"/>
      <c r="C148" s="102"/>
      <c r="D148" s="102"/>
      <c r="E148" s="102"/>
      <c r="F148" s="28"/>
      <c r="G148" s="103"/>
      <c r="H148" s="28"/>
      <c r="I148" s="28"/>
      <c r="J148" s="28"/>
      <c r="K148" s="28"/>
      <c r="L148" s="28"/>
      <c r="M148" s="28"/>
      <c r="N148" s="28"/>
      <c r="O148" s="28"/>
      <c r="P148" s="28"/>
      <c r="Q148" s="103"/>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row>
    <row r="149" spans="1:42" ht="46.5" customHeight="1">
      <c r="A149" s="102"/>
      <c r="B149" s="102"/>
      <c r="C149" s="102"/>
      <c r="D149" s="102"/>
      <c r="E149" s="102"/>
      <c r="F149" s="28"/>
      <c r="G149" s="103"/>
      <c r="H149" s="28"/>
      <c r="I149" s="28"/>
      <c r="J149" s="28"/>
      <c r="K149" s="28"/>
      <c r="L149" s="28"/>
      <c r="M149" s="28"/>
      <c r="N149" s="28"/>
      <c r="O149" s="28"/>
      <c r="P149" s="28"/>
      <c r="Q149" s="103"/>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row>
    <row r="150" spans="1:42" ht="46.5" customHeight="1">
      <c r="A150" s="102"/>
      <c r="B150" s="102"/>
      <c r="C150" s="102"/>
      <c r="D150" s="102"/>
      <c r="E150" s="102"/>
      <c r="F150" s="28"/>
      <c r="G150" s="103"/>
      <c r="H150" s="28"/>
      <c r="I150" s="28"/>
      <c r="J150" s="28"/>
      <c r="K150" s="28"/>
      <c r="L150" s="28"/>
      <c r="M150" s="28"/>
      <c r="N150" s="28"/>
      <c r="O150" s="28"/>
      <c r="P150" s="28"/>
      <c r="Q150" s="103"/>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row>
    <row r="151" spans="1:42" ht="46.5" customHeight="1">
      <c r="A151" s="102"/>
      <c r="B151" s="102"/>
      <c r="C151" s="102"/>
      <c r="D151" s="102"/>
      <c r="E151" s="102"/>
      <c r="F151" s="28"/>
      <c r="G151" s="103"/>
      <c r="H151" s="28"/>
      <c r="I151" s="28"/>
      <c r="J151" s="28"/>
      <c r="K151" s="28"/>
      <c r="L151" s="28"/>
      <c r="M151" s="28"/>
      <c r="N151" s="28"/>
      <c r="O151" s="28"/>
      <c r="P151" s="28"/>
      <c r="Q151" s="103"/>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P151" s="28"/>
    </row>
    <row r="152" spans="1:42" ht="46.5" customHeight="1">
      <c r="A152" s="102"/>
      <c r="B152" s="102"/>
      <c r="C152" s="102"/>
      <c r="D152" s="102"/>
      <c r="E152" s="102"/>
      <c r="F152" s="28"/>
      <c r="G152" s="103"/>
      <c r="H152" s="28"/>
      <c r="I152" s="28"/>
      <c r="J152" s="28"/>
      <c r="K152" s="28"/>
      <c r="L152" s="28"/>
      <c r="M152" s="28"/>
      <c r="N152" s="28"/>
      <c r="O152" s="28"/>
      <c r="P152" s="28"/>
      <c r="Q152" s="103"/>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P152" s="28"/>
    </row>
    <row r="153" spans="1:42" ht="46.5" customHeight="1">
      <c r="A153" s="102"/>
      <c r="B153" s="102"/>
      <c r="C153" s="102"/>
      <c r="D153" s="102"/>
      <c r="E153" s="102"/>
      <c r="F153" s="28"/>
      <c r="G153" s="103"/>
      <c r="H153" s="28"/>
      <c r="I153" s="28"/>
      <c r="J153" s="28"/>
      <c r="K153" s="28"/>
      <c r="L153" s="28"/>
      <c r="M153" s="28"/>
      <c r="N153" s="28"/>
      <c r="O153" s="28"/>
      <c r="P153" s="28"/>
      <c r="Q153" s="103"/>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row>
    <row r="154" spans="1:42" ht="46.5" customHeight="1">
      <c r="A154" s="102"/>
      <c r="B154" s="102"/>
      <c r="C154" s="102"/>
      <c r="D154" s="102"/>
      <c r="E154" s="102"/>
      <c r="F154" s="28"/>
      <c r="G154" s="103"/>
      <c r="H154" s="28"/>
      <c r="I154" s="28"/>
      <c r="J154" s="28"/>
      <c r="K154" s="28"/>
      <c r="L154" s="28"/>
      <c r="M154" s="28"/>
      <c r="N154" s="28"/>
      <c r="O154" s="28"/>
      <c r="P154" s="28"/>
      <c r="Q154" s="103"/>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row>
    <row r="155" spans="1:42" ht="46.5" customHeight="1">
      <c r="A155" s="102"/>
      <c r="B155" s="102"/>
      <c r="C155" s="102"/>
      <c r="D155" s="102"/>
      <c r="E155" s="102"/>
      <c r="F155" s="28"/>
      <c r="G155" s="103"/>
      <c r="H155" s="28"/>
      <c r="I155" s="28"/>
      <c r="J155" s="28"/>
      <c r="K155" s="28"/>
      <c r="L155" s="28"/>
      <c r="M155" s="28"/>
      <c r="N155" s="28"/>
      <c r="O155" s="28"/>
      <c r="P155" s="28"/>
      <c r="Q155" s="103"/>
      <c r="R155" s="28"/>
      <c r="S155" s="28"/>
      <c r="T155" s="28"/>
      <c r="U155" s="28"/>
      <c r="V155" s="28"/>
      <c r="W155" s="28"/>
      <c r="X155" s="28"/>
      <c r="Y155" s="28"/>
      <c r="Z155" s="28"/>
      <c r="AA155" s="28"/>
      <c r="AB155" s="28"/>
      <c r="AC155" s="28"/>
      <c r="AD155" s="28"/>
      <c r="AE155" s="28"/>
      <c r="AF155" s="28"/>
      <c r="AG155" s="28"/>
      <c r="AH155" s="28"/>
      <c r="AI155" s="28"/>
      <c r="AJ155" s="28"/>
      <c r="AK155" s="28"/>
      <c r="AL155" s="28"/>
      <c r="AM155" s="28"/>
      <c r="AN155" s="28"/>
      <c r="AO155" s="28"/>
      <c r="AP155" s="28"/>
    </row>
    <row r="156" spans="1:42" ht="46.5" customHeight="1">
      <c r="A156" s="102"/>
      <c r="B156" s="102"/>
      <c r="C156" s="102"/>
      <c r="D156" s="102"/>
      <c r="E156" s="102"/>
      <c r="F156" s="28"/>
      <c r="G156" s="103"/>
      <c r="H156" s="28"/>
      <c r="I156" s="28"/>
      <c r="J156" s="28"/>
      <c r="K156" s="28"/>
      <c r="L156" s="28"/>
      <c r="M156" s="28"/>
      <c r="N156" s="28"/>
      <c r="O156" s="28"/>
      <c r="P156" s="28"/>
      <c r="Q156" s="103"/>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row>
    <row r="157" spans="1:42" ht="46.5" customHeight="1">
      <c r="A157" s="102"/>
      <c r="B157" s="102"/>
      <c r="C157" s="102"/>
      <c r="D157" s="102"/>
      <c r="E157" s="102"/>
      <c r="F157" s="28"/>
      <c r="G157" s="103"/>
      <c r="H157" s="28"/>
      <c r="I157" s="28"/>
      <c r="J157" s="28"/>
      <c r="K157" s="28"/>
      <c r="L157" s="28"/>
      <c r="M157" s="28"/>
      <c r="N157" s="28"/>
      <c r="O157" s="28"/>
      <c r="P157" s="28"/>
      <c r="Q157" s="103"/>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row>
    <row r="158" spans="1:42" ht="46.5" customHeight="1">
      <c r="A158" s="102"/>
      <c r="B158" s="102"/>
      <c r="C158" s="102"/>
      <c r="D158" s="102"/>
      <c r="E158" s="102"/>
      <c r="F158" s="28"/>
      <c r="G158" s="103"/>
      <c r="H158" s="28"/>
      <c r="I158" s="28"/>
      <c r="J158" s="28"/>
      <c r="K158" s="28"/>
      <c r="L158" s="28"/>
      <c r="M158" s="28"/>
      <c r="N158" s="28"/>
      <c r="O158" s="28"/>
      <c r="P158" s="28"/>
      <c r="Q158" s="103"/>
      <c r="R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c r="AP158" s="28"/>
    </row>
    <row r="159" spans="1:42" ht="46.5" customHeight="1">
      <c r="A159" s="102"/>
      <c r="B159" s="102"/>
      <c r="C159" s="102"/>
      <c r="D159" s="102"/>
      <c r="E159" s="102"/>
      <c r="F159" s="28"/>
      <c r="G159" s="103"/>
      <c r="H159" s="28"/>
      <c r="I159" s="28"/>
      <c r="J159" s="28"/>
      <c r="K159" s="28"/>
      <c r="L159" s="28"/>
      <c r="M159" s="28"/>
      <c r="N159" s="28"/>
      <c r="O159" s="28"/>
      <c r="P159" s="28"/>
      <c r="Q159" s="103"/>
      <c r="R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c r="AP159" s="28"/>
    </row>
    <row r="160" spans="1:42" ht="46.5" customHeight="1">
      <c r="A160" s="102"/>
      <c r="B160" s="102"/>
      <c r="C160" s="102"/>
      <c r="D160" s="102"/>
      <c r="E160" s="102"/>
      <c r="F160" s="28"/>
      <c r="G160" s="103"/>
      <c r="H160" s="28"/>
      <c r="I160" s="28"/>
      <c r="J160" s="28"/>
      <c r="K160" s="28"/>
      <c r="L160" s="28"/>
      <c r="M160" s="28"/>
      <c r="N160" s="28"/>
      <c r="O160" s="28"/>
      <c r="P160" s="28"/>
      <c r="Q160" s="103"/>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row>
    <row r="161" spans="1:42" ht="46.5" customHeight="1">
      <c r="A161" s="102"/>
      <c r="B161" s="102"/>
      <c r="C161" s="102"/>
      <c r="D161" s="102"/>
      <c r="E161" s="102"/>
      <c r="F161" s="28"/>
      <c r="G161" s="103"/>
      <c r="H161" s="28"/>
      <c r="I161" s="28"/>
      <c r="J161" s="28"/>
      <c r="K161" s="28"/>
      <c r="L161" s="28"/>
      <c r="M161" s="28"/>
      <c r="N161" s="28"/>
      <c r="O161" s="28"/>
      <c r="P161" s="28"/>
      <c r="Q161" s="103"/>
      <c r="R161" s="28"/>
      <c r="S161" s="28"/>
      <c r="T161" s="28"/>
      <c r="U161" s="28"/>
      <c r="V161" s="28"/>
      <c r="W161" s="28"/>
      <c r="X161" s="28"/>
      <c r="Y161" s="28"/>
      <c r="Z161" s="28"/>
      <c r="AA161" s="28"/>
      <c r="AB161" s="28"/>
      <c r="AC161" s="28"/>
      <c r="AD161" s="28"/>
      <c r="AE161" s="28"/>
      <c r="AF161" s="28"/>
      <c r="AG161" s="28"/>
      <c r="AH161" s="28"/>
      <c r="AI161" s="28"/>
      <c r="AJ161" s="28"/>
      <c r="AK161" s="28"/>
      <c r="AL161" s="28"/>
      <c r="AM161" s="28"/>
      <c r="AN161" s="28"/>
      <c r="AO161" s="28"/>
      <c r="AP161" s="28"/>
    </row>
    <row r="162" spans="1:42" ht="46.5" customHeight="1">
      <c r="A162" s="102"/>
      <c r="B162" s="102"/>
      <c r="C162" s="102"/>
      <c r="D162" s="102"/>
      <c r="E162" s="102"/>
      <c r="F162" s="28"/>
      <c r="G162" s="103"/>
      <c r="H162" s="28"/>
      <c r="I162" s="28"/>
      <c r="J162" s="28"/>
      <c r="K162" s="28"/>
      <c r="L162" s="28"/>
      <c r="M162" s="28"/>
      <c r="N162" s="28"/>
      <c r="O162" s="28"/>
      <c r="P162" s="28"/>
      <c r="Q162" s="103"/>
      <c r="R162" s="28"/>
      <c r="S162" s="28"/>
      <c r="T162" s="28"/>
      <c r="U162" s="28"/>
      <c r="V162" s="28"/>
      <c r="W162" s="28"/>
      <c r="X162" s="28"/>
      <c r="Y162" s="28"/>
      <c r="Z162" s="28"/>
      <c r="AA162" s="28"/>
      <c r="AB162" s="28"/>
      <c r="AC162" s="28"/>
      <c r="AD162" s="28"/>
      <c r="AE162" s="28"/>
      <c r="AF162" s="28"/>
      <c r="AG162" s="28"/>
      <c r="AH162" s="28"/>
      <c r="AI162" s="28"/>
      <c r="AJ162" s="28"/>
      <c r="AK162" s="28"/>
      <c r="AL162" s="28"/>
      <c r="AM162" s="28"/>
      <c r="AN162" s="28"/>
      <c r="AO162" s="28"/>
      <c r="AP162" s="28"/>
    </row>
    <row r="163" spans="1:42" ht="46.5" customHeight="1">
      <c r="A163" s="102"/>
      <c r="B163" s="102"/>
      <c r="C163" s="102"/>
      <c r="D163" s="102"/>
      <c r="E163" s="102"/>
      <c r="F163" s="28"/>
      <c r="G163" s="103"/>
      <c r="H163" s="28"/>
      <c r="I163" s="28"/>
      <c r="J163" s="28"/>
      <c r="K163" s="28"/>
      <c r="L163" s="28"/>
      <c r="M163" s="28"/>
      <c r="N163" s="28"/>
      <c r="O163" s="28"/>
      <c r="P163" s="28"/>
      <c r="Q163" s="103"/>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row>
    <row r="164" spans="1:42" ht="46.5" customHeight="1">
      <c r="A164" s="102"/>
      <c r="B164" s="102"/>
      <c r="C164" s="102"/>
      <c r="D164" s="102"/>
      <c r="E164" s="102"/>
      <c r="F164" s="28"/>
      <c r="G164" s="103"/>
      <c r="H164" s="28"/>
      <c r="I164" s="28"/>
      <c r="J164" s="28"/>
      <c r="K164" s="28"/>
      <c r="L164" s="28"/>
      <c r="M164" s="28"/>
      <c r="N164" s="28"/>
      <c r="O164" s="28"/>
      <c r="P164" s="28"/>
      <c r="Q164" s="103"/>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row>
    <row r="165" spans="1:42" ht="46.5" customHeight="1">
      <c r="A165" s="102"/>
      <c r="B165" s="102"/>
      <c r="C165" s="102"/>
      <c r="D165" s="102"/>
      <c r="E165" s="102"/>
      <c r="F165" s="28"/>
      <c r="G165" s="103"/>
      <c r="H165" s="28"/>
      <c r="I165" s="28"/>
      <c r="J165" s="28"/>
      <c r="K165" s="28"/>
      <c r="L165" s="28"/>
      <c r="M165" s="28"/>
      <c r="N165" s="28"/>
      <c r="O165" s="28"/>
      <c r="P165" s="28"/>
      <c r="Q165" s="103"/>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row>
    <row r="166" spans="1:42" ht="46.5" customHeight="1">
      <c r="A166" s="102"/>
      <c r="B166" s="102"/>
      <c r="C166" s="102"/>
      <c r="D166" s="102"/>
      <c r="E166" s="102"/>
      <c r="F166" s="28"/>
      <c r="G166" s="103"/>
      <c r="H166" s="28"/>
      <c r="I166" s="28"/>
      <c r="J166" s="28"/>
      <c r="K166" s="28"/>
      <c r="L166" s="28"/>
      <c r="M166" s="28"/>
      <c r="N166" s="28"/>
      <c r="O166" s="28"/>
      <c r="P166" s="28"/>
      <c r="Q166" s="103"/>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row>
    <row r="167" spans="1:42" ht="46.5" customHeight="1">
      <c r="A167" s="102"/>
      <c r="B167" s="102"/>
      <c r="C167" s="102"/>
      <c r="D167" s="102"/>
      <c r="E167" s="102"/>
      <c r="F167" s="28"/>
      <c r="G167" s="103"/>
      <c r="H167" s="28"/>
      <c r="I167" s="28"/>
      <c r="J167" s="28"/>
      <c r="K167" s="28"/>
      <c r="L167" s="28"/>
      <c r="M167" s="28"/>
      <c r="N167" s="28"/>
      <c r="O167" s="28"/>
      <c r="P167" s="28"/>
      <c r="Q167" s="103"/>
      <c r="R167" s="28"/>
      <c r="S167" s="28"/>
      <c r="T167" s="28"/>
      <c r="U167" s="28"/>
      <c r="V167" s="28"/>
      <c r="W167" s="28"/>
      <c r="X167" s="28"/>
      <c r="Y167" s="28"/>
      <c r="Z167" s="28"/>
      <c r="AA167" s="28"/>
      <c r="AB167" s="28"/>
      <c r="AC167" s="28"/>
      <c r="AD167" s="28"/>
      <c r="AE167" s="28"/>
      <c r="AF167" s="28"/>
      <c r="AG167" s="28"/>
      <c r="AH167" s="28"/>
      <c r="AI167" s="28"/>
      <c r="AJ167" s="28"/>
      <c r="AK167" s="28"/>
      <c r="AL167" s="28"/>
      <c r="AM167" s="28"/>
      <c r="AN167" s="28"/>
      <c r="AO167" s="28"/>
      <c r="AP167" s="28"/>
    </row>
    <row r="168" spans="1:42" ht="46.5" customHeight="1">
      <c r="A168" s="102"/>
      <c r="B168" s="102"/>
      <c r="C168" s="102"/>
      <c r="D168" s="102"/>
      <c r="E168" s="102"/>
      <c r="F168" s="28"/>
      <c r="G168" s="103"/>
      <c r="H168" s="28"/>
      <c r="I168" s="28"/>
      <c r="J168" s="28"/>
      <c r="K168" s="28"/>
      <c r="L168" s="28"/>
      <c r="M168" s="28"/>
      <c r="N168" s="28"/>
      <c r="O168" s="28"/>
      <c r="P168" s="28"/>
      <c r="Q168" s="103"/>
      <c r="R168" s="28"/>
      <c r="S168" s="28"/>
      <c r="T168" s="28"/>
      <c r="U168" s="28"/>
      <c r="V168" s="28"/>
      <c r="W168" s="28"/>
      <c r="X168" s="28"/>
      <c r="Y168" s="28"/>
      <c r="Z168" s="28"/>
      <c r="AA168" s="28"/>
      <c r="AB168" s="28"/>
      <c r="AC168" s="28"/>
      <c r="AD168" s="28"/>
      <c r="AE168" s="28"/>
      <c r="AF168" s="28"/>
      <c r="AG168" s="28"/>
      <c r="AH168" s="28"/>
      <c r="AI168" s="28"/>
      <c r="AJ168" s="28"/>
      <c r="AK168" s="28"/>
      <c r="AL168" s="28"/>
      <c r="AM168" s="28"/>
      <c r="AN168" s="28"/>
      <c r="AO168" s="28"/>
      <c r="AP168" s="28"/>
    </row>
    <row r="169" spans="1:42" ht="46.5" customHeight="1">
      <c r="A169" s="102"/>
      <c r="B169" s="102"/>
      <c r="C169" s="102"/>
      <c r="D169" s="102"/>
      <c r="E169" s="102"/>
      <c r="F169" s="28"/>
      <c r="G169" s="103"/>
      <c r="H169" s="28"/>
      <c r="I169" s="28"/>
      <c r="J169" s="28"/>
      <c r="K169" s="28"/>
      <c r="L169" s="28"/>
      <c r="M169" s="28"/>
      <c r="N169" s="28"/>
      <c r="O169" s="28"/>
      <c r="P169" s="28"/>
      <c r="Q169" s="103"/>
      <c r="R169" s="28"/>
      <c r="S169" s="28"/>
      <c r="T169" s="28"/>
      <c r="U169" s="28"/>
      <c r="V169" s="28"/>
      <c r="W169" s="28"/>
      <c r="X169" s="28"/>
      <c r="Y169" s="28"/>
      <c r="Z169" s="28"/>
      <c r="AA169" s="28"/>
      <c r="AB169" s="28"/>
      <c r="AC169" s="28"/>
      <c r="AD169" s="28"/>
      <c r="AE169" s="28"/>
      <c r="AF169" s="28"/>
      <c r="AG169" s="28"/>
      <c r="AH169" s="28"/>
      <c r="AI169" s="28"/>
      <c r="AJ169" s="28"/>
      <c r="AK169" s="28"/>
      <c r="AL169" s="28"/>
      <c r="AM169" s="28"/>
      <c r="AN169" s="28"/>
      <c r="AO169" s="28"/>
      <c r="AP169" s="28"/>
    </row>
    <row r="170" spans="1:42" ht="46.5" customHeight="1">
      <c r="A170" s="102"/>
      <c r="B170" s="102"/>
      <c r="C170" s="102"/>
      <c r="D170" s="102"/>
      <c r="E170" s="102"/>
      <c r="F170" s="28"/>
      <c r="G170" s="103"/>
      <c r="H170" s="28"/>
      <c r="I170" s="28"/>
      <c r="J170" s="28"/>
      <c r="K170" s="28"/>
      <c r="L170" s="28"/>
      <c r="M170" s="28"/>
      <c r="N170" s="28"/>
      <c r="O170" s="28"/>
      <c r="P170" s="28"/>
      <c r="Q170" s="103"/>
      <c r="R170" s="28"/>
      <c r="S170" s="28"/>
      <c r="T170" s="28"/>
      <c r="U170" s="28"/>
      <c r="V170" s="28"/>
      <c r="W170" s="28"/>
      <c r="X170" s="28"/>
      <c r="Y170" s="28"/>
      <c r="Z170" s="28"/>
      <c r="AA170" s="28"/>
      <c r="AB170" s="28"/>
      <c r="AC170" s="28"/>
      <c r="AD170" s="28"/>
      <c r="AE170" s="28"/>
      <c r="AF170" s="28"/>
      <c r="AG170" s="28"/>
      <c r="AH170" s="28"/>
      <c r="AI170" s="28"/>
      <c r="AJ170" s="28"/>
      <c r="AK170" s="28"/>
      <c r="AL170" s="28"/>
      <c r="AM170" s="28"/>
      <c r="AN170" s="28"/>
      <c r="AO170" s="28"/>
      <c r="AP170" s="28"/>
    </row>
    <row r="171" spans="1:42" ht="46.5" customHeight="1">
      <c r="A171" s="102"/>
      <c r="B171" s="102"/>
      <c r="C171" s="102"/>
      <c r="D171" s="102"/>
      <c r="E171" s="102"/>
      <c r="F171" s="28"/>
      <c r="G171" s="103"/>
      <c r="H171" s="28"/>
      <c r="I171" s="28"/>
      <c r="J171" s="28"/>
      <c r="K171" s="28"/>
      <c r="L171" s="28"/>
      <c r="M171" s="28"/>
      <c r="N171" s="28"/>
      <c r="O171" s="28"/>
      <c r="P171" s="28"/>
      <c r="Q171" s="103"/>
      <c r="R171" s="28"/>
      <c r="S171" s="28"/>
      <c r="T171" s="28"/>
      <c r="U171" s="28"/>
      <c r="V171" s="28"/>
      <c r="W171" s="28"/>
      <c r="X171" s="28"/>
      <c r="Y171" s="28"/>
      <c r="Z171" s="28"/>
      <c r="AA171" s="28"/>
      <c r="AB171" s="28"/>
      <c r="AC171" s="28"/>
      <c r="AD171" s="28"/>
      <c r="AE171" s="28"/>
      <c r="AF171" s="28"/>
      <c r="AG171" s="28"/>
      <c r="AH171" s="28"/>
      <c r="AI171" s="28"/>
      <c r="AJ171" s="28"/>
      <c r="AK171" s="28"/>
      <c r="AL171" s="28"/>
      <c r="AM171" s="28"/>
      <c r="AN171" s="28"/>
      <c r="AO171" s="28"/>
      <c r="AP171" s="28"/>
    </row>
    <row r="172" spans="1:42" ht="46.5" customHeight="1">
      <c r="A172" s="102"/>
      <c r="B172" s="102"/>
      <c r="C172" s="102"/>
      <c r="D172" s="102"/>
      <c r="E172" s="102"/>
      <c r="F172" s="28"/>
      <c r="G172" s="103"/>
      <c r="H172" s="28"/>
      <c r="I172" s="28"/>
      <c r="J172" s="28"/>
      <c r="K172" s="28"/>
      <c r="L172" s="28"/>
      <c r="M172" s="28"/>
      <c r="N172" s="28"/>
      <c r="O172" s="28"/>
      <c r="P172" s="28"/>
      <c r="Q172" s="103"/>
      <c r="R172" s="28"/>
      <c r="S172" s="28"/>
      <c r="T172" s="28"/>
      <c r="U172" s="28"/>
      <c r="V172" s="28"/>
      <c r="W172" s="28"/>
      <c r="X172" s="28"/>
      <c r="Y172" s="28"/>
      <c r="Z172" s="28"/>
      <c r="AA172" s="28"/>
      <c r="AB172" s="28"/>
      <c r="AC172" s="28"/>
      <c r="AD172" s="28"/>
      <c r="AE172" s="28"/>
      <c r="AF172" s="28"/>
      <c r="AG172" s="28"/>
      <c r="AH172" s="28"/>
      <c r="AI172" s="28"/>
      <c r="AJ172" s="28"/>
      <c r="AK172" s="28"/>
      <c r="AL172" s="28"/>
      <c r="AM172" s="28"/>
      <c r="AN172" s="28"/>
      <c r="AO172" s="28"/>
      <c r="AP172" s="28"/>
    </row>
    <row r="173" spans="1:42" ht="46.5" customHeight="1">
      <c r="A173" s="102"/>
      <c r="B173" s="102"/>
      <c r="C173" s="102"/>
      <c r="D173" s="102"/>
      <c r="E173" s="102"/>
      <c r="F173" s="28"/>
      <c r="G173" s="103"/>
      <c r="H173" s="28"/>
      <c r="I173" s="28"/>
      <c r="J173" s="28"/>
      <c r="K173" s="28"/>
      <c r="L173" s="28"/>
      <c r="M173" s="28"/>
      <c r="N173" s="28"/>
      <c r="O173" s="28"/>
      <c r="P173" s="28"/>
      <c r="Q173" s="103"/>
      <c r="R173" s="28"/>
      <c r="S173" s="28"/>
      <c r="T173" s="28"/>
      <c r="U173" s="28"/>
      <c r="V173" s="28"/>
      <c r="W173" s="28"/>
      <c r="X173" s="28"/>
      <c r="Y173" s="28"/>
      <c r="Z173" s="28"/>
      <c r="AA173" s="28"/>
      <c r="AB173" s="28"/>
      <c r="AC173" s="28"/>
      <c r="AD173" s="28"/>
      <c r="AE173" s="28"/>
      <c r="AF173" s="28"/>
      <c r="AG173" s="28"/>
      <c r="AH173" s="28"/>
      <c r="AI173" s="28"/>
      <c r="AJ173" s="28"/>
      <c r="AK173" s="28"/>
      <c r="AL173" s="28"/>
      <c r="AM173" s="28"/>
      <c r="AN173" s="28"/>
      <c r="AO173" s="28"/>
      <c r="AP173" s="28"/>
    </row>
    <row r="174" spans="1:42" ht="46.5" customHeight="1">
      <c r="A174" s="102"/>
      <c r="B174" s="102"/>
      <c r="C174" s="102"/>
      <c r="D174" s="102"/>
      <c r="E174" s="102"/>
      <c r="F174" s="28"/>
      <c r="G174" s="103"/>
      <c r="H174" s="28"/>
      <c r="I174" s="28"/>
      <c r="J174" s="28"/>
      <c r="K174" s="28"/>
      <c r="L174" s="28"/>
      <c r="M174" s="28"/>
      <c r="N174" s="28"/>
      <c r="O174" s="28"/>
      <c r="P174" s="28"/>
      <c r="Q174" s="103"/>
      <c r="R174" s="28"/>
      <c r="S174" s="28"/>
      <c r="T174" s="28"/>
      <c r="U174" s="28"/>
      <c r="V174" s="28"/>
      <c r="W174" s="28"/>
      <c r="X174" s="28"/>
      <c r="Y174" s="28"/>
      <c r="Z174" s="28"/>
      <c r="AA174" s="28"/>
      <c r="AB174" s="28"/>
      <c r="AC174" s="28"/>
      <c r="AD174" s="28"/>
      <c r="AE174" s="28"/>
      <c r="AF174" s="28"/>
      <c r="AG174" s="28"/>
      <c r="AH174" s="28"/>
      <c r="AI174" s="28"/>
      <c r="AJ174" s="28"/>
      <c r="AK174" s="28"/>
      <c r="AL174" s="28"/>
      <c r="AM174" s="28"/>
      <c r="AN174" s="28"/>
      <c r="AO174" s="28"/>
      <c r="AP174" s="28"/>
    </row>
    <row r="175" spans="1:42" ht="46.5" customHeight="1">
      <c r="A175" s="102"/>
      <c r="B175" s="102"/>
      <c r="C175" s="102"/>
      <c r="D175" s="102"/>
      <c r="E175" s="102"/>
      <c r="F175" s="28"/>
      <c r="G175" s="103"/>
      <c r="H175" s="28"/>
      <c r="I175" s="28"/>
      <c r="J175" s="28"/>
      <c r="K175" s="28"/>
      <c r="L175" s="28"/>
      <c r="M175" s="28"/>
      <c r="N175" s="28"/>
      <c r="O175" s="28"/>
      <c r="P175" s="28"/>
      <c r="Q175" s="103"/>
      <c r="R175" s="28"/>
      <c r="S175" s="28"/>
      <c r="T175" s="28"/>
      <c r="U175" s="28"/>
      <c r="V175" s="28"/>
      <c r="W175" s="28"/>
      <c r="X175" s="28"/>
      <c r="Y175" s="28"/>
      <c r="Z175" s="28"/>
      <c r="AA175" s="28"/>
      <c r="AB175" s="28"/>
      <c r="AC175" s="28"/>
      <c r="AD175" s="28"/>
      <c r="AE175" s="28"/>
      <c r="AF175" s="28"/>
      <c r="AG175" s="28"/>
      <c r="AH175" s="28"/>
      <c r="AI175" s="28"/>
      <c r="AJ175" s="28"/>
      <c r="AK175" s="28"/>
      <c r="AL175" s="28"/>
      <c r="AM175" s="28"/>
      <c r="AN175" s="28"/>
      <c r="AO175" s="28"/>
      <c r="AP175" s="28"/>
    </row>
    <row r="176" spans="1:42" ht="46.5" customHeight="1">
      <c r="A176" s="102"/>
      <c r="B176" s="102"/>
      <c r="C176" s="102"/>
      <c r="D176" s="102"/>
      <c r="E176" s="102"/>
      <c r="F176" s="28"/>
      <c r="G176" s="103"/>
      <c r="H176" s="28"/>
      <c r="I176" s="28"/>
      <c r="J176" s="28"/>
      <c r="K176" s="28"/>
      <c r="L176" s="28"/>
      <c r="M176" s="28"/>
      <c r="N176" s="28"/>
      <c r="O176" s="28"/>
      <c r="P176" s="28"/>
      <c r="Q176" s="103"/>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row>
    <row r="177" spans="1:42" ht="46.5" customHeight="1">
      <c r="A177" s="102"/>
      <c r="B177" s="102"/>
      <c r="C177" s="102"/>
      <c r="D177" s="102"/>
      <c r="E177" s="102"/>
      <c r="F177" s="28"/>
      <c r="G177" s="103"/>
      <c r="H177" s="28"/>
      <c r="I177" s="28"/>
      <c r="J177" s="28"/>
      <c r="K177" s="28"/>
      <c r="L177" s="28"/>
      <c r="M177" s="28"/>
      <c r="N177" s="28"/>
      <c r="O177" s="28"/>
      <c r="P177" s="28"/>
      <c r="Q177" s="103"/>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row>
    <row r="178" spans="1:42" ht="46.5" customHeight="1">
      <c r="A178" s="102"/>
      <c r="B178" s="102"/>
      <c r="C178" s="102"/>
      <c r="D178" s="102"/>
      <c r="E178" s="102"/>
      <c r="F178" s="28"/>
      <c r="G178" s="103"/>
      <c r="H178" s="28"/>
      <c r="I178" s="28"/>
      <c r="J178" s="28"/>
      <c r="K178" s="28"/>
      <c r="L178" s="28"/>
      <c r="M178" s="28"/>
      <c r="N178" s="28"/>
      <c r="O178" s="28"/>
      <c r="P178" s="28"/>
      <c r="Q178" s="103"/>
      <c r="R178" s="28"/>
      <c r="S178" s="28"/>
      <c r="T178" s="28"/>
      <c r="U178" s="28"/>
      <c r="V178" s="28"/>
      <c r="W178" s="28"/>
      <c r="X178" s="28"/>
      <c r="Y178" s="28"/>
      <c r="Z178" s="28"/>
      <c r="AA178" s="28"/>
      <c r="AB178" s="28"/>
      <c r="AC178" s="28"/>
      <c r="AD178" s="28"/>
      <c r="AE178" s="28"/>
      <c r="AF178" s="28"/>
      <c r="AG178" s="28"/>
      <c r="AH178" s="28"/>
      <c r="AI178" s="28"/>
      <c r="AJ178" s="28"/>
      <c r="AK178" s="28"/>
      <c r="AL178" s="28"/>
      <c r="AM178" s="28"/>
      <c r="AN178" s="28"/>
      <c r="AO178" s="28"/>
      <c r="AP178" s="28"/>
    </row>
    <row r="179" spans="1:42" ht="46.5" customHeight="1">
      <c r="A179" s="102"/>
      <c r="B179" s="102"/>
      <c r="C179" s="102"/>
      <c r="D179" s="102"/>
      <c r="E179" s="102"/>
      <c r="F179" s="28"/>
      <c r="G179" s="103"/>
      <c r="H179" s="28"/>
      <c r="I179" s="28"/>
      <c r="J179" s="28"/>
      <c r="K179" s="28"/>
      <c r="L179" s="28"/>
      <c r="M179" s="28"/>
      <c r="N179" s="28"/>
      <c r="O179" s="28"/>
      <c r="P179" s="28"/>
      <c r="Q179" s="103"/>
      <c r="R179" s="28"/>
      <c r="S179" s="28"/>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c r="AP179" s="28"/>
    </row>
    <row r="180" spans="1:42" ht="46.5" customHeight="1">
      <c r="A180" s="102"/>
      <c r="B180" s="102"/>
      <c r="C180" s="102"/>
      <c r="D180" s="102"/>
      <c r="E180" s="102"/>
      <c r="F180" s="28"/>
      <c r="G180" s="103"/>
      <c r="H180" s="28"/>
      <c r="I180" s="28"/>
      <c r="J180" s="28"/>
      <c r="K180" s="28"/>
      <c r="L180" s="28"/>
      <c r="M180" s="28"/>
      <c r="N180" s="28"/>
      <c r="O180" s="28"/>
      <c r="P180" s="28"/>
      <c r="Q180" s="103"/>
      <c r="R180" s="28"/>
      <c r="S180" s="28"/>
      <c r="T180" s="28"/>
      <c r="U180" s="28"/>
      <c r="V180" s="28"/>
      <c r="W180" s="28"/>
      <c r="X180" s="28"/>
      <c r="Y180" s="28"/>
      <c r="Z180" s="28"/>
      <c r="AA180" s="28"/>
      <c r="AB180" s="28"/>
      <c r="AC180" s="28"/>
      <c r="AD180" s="28"/>
      <c r="AE180" s="28"/>
      <c r="AF180" s="28"/>
      <c r="AG180" s="28"/>
      <c r="AH180" s="28"/>
      <c r="AI180" s="28"/>
      <c r="AJ180" s="28"/>
      <c r="AK180" s="28"/>
      <c r="AL180" s="28"/>
      <c r="AM180" s="28"/>
      <c r="AN180" s="28"/>
      <c r="AO180" s="28"/>
      <c r="AP180" s="28"/>
    </row>
    <row r="181" spans="1:42" ht="46.5" customHeight="1">
      <c r="A181" s="102"/>
      <c r="B181" s="102"/>
      <c r="C181" s="102"/>
      <c r="D181" s="102"/>
      <c r="E181" s="102"/>
      <c r="F181" s="28"/>
      <c r="G181" s="103"/>
      <c r="H181" s="28"/>
      <c r="I181" s="28"/>
      <c r="J181" s="28"/>
      <c r="K181" s="28"/>
      <c r="L181" s="28"/>
      <c r="M181" s="28"/>
      <c r="N181" s="28"/>
      <c r="O181" s="28"/>
      <c r="P181" s="28"/>
      <c r="Q181" s="103"/>
      <c r="R181" s="28"/>
      <c r="S181" s="28"/>
      <c r="T181" s="28"/>
      <c r="U181" s="28"/>
      <c r="V181" s="28"/>
      <c r="W181" s="28"/>
      <c r="X181" s="28"/>
      <c r="Y181" s="28"/>
      <c r="Z181" s="28"/>
      <c r="AA181" s="28"/>
      <c r="AB181" s="28"/>
      <c r="AC181" s="28"/>
      <c r="AD181" s="28"/>
      <c r="AE181" s="28"/>
      <c r="AF181" s="28"/>
      <c r="AG181" s="28"/>
      <c r="AH181" s="28"/>
      <c r="AI181" s="28"/>
      <c r="AJ181" s="28"/>
      <c r="AK181" s="28"/>
      <c r="AL181" s="28"/>
      <c r="AM181" s="28"/>
      <c r="AN181" s="28"/>
      <c r="AO181" s="28"/>
      <c r="AP181" s="28"/>
    </row>
    <row r="182" spans="1:42" ht="46.5" customHeight="1">
      <c r="A182" s="102"/>
      <c r="B182" s="102"/>
      <c r="C182" s="102"/>
      <c r="D182" s="102"/>
      <c r="E182" s="102"/>
      <c r="F182" s="28"/>
      <c r="G182" s="103"/>
      <c r="H182" s="28"/>
      <c r="I182" s="28"/>
      <c r="J182" s="28"/>
      <c r="K182" s="28"/>
      <c r="L182" s="28"/>
      <c r="M182" s="28"/>
      <c r="N182" s="28"/>
      <c r="O182" s="28"/>
      <c r="P182" s="28"/>
      <c r="Q182" s="103"/>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28"/>
      <c r="AO182" s="28"/>
      <c r="AP182" s="28"/>
    </row>
    <row r="183" spans="1:42" ht="46.5" customHeight="1">
      <c r="A183" s="102"/>
      <c r="B183" s="102"/>
      <c r="C183" s="102"/>
      <c r="D183" s="102"/>
      <c r="E183" s="102"/>
      <c r="F183" s="28"/>
      <c r="G183" s="103"/>
      <c r="H183" s="28"/>
      <c r="I183" s="28"/>
      <c r="J183" s="28"/>
      <c r="K183" s="28"/>
      <c r="L183" s="28"/>
      <c r="M183" s="28"/>
      <c r="N183" s="28"/>
      <c r="O183" s="28"/>
      <c r="P183" s="28"/>
      <c r="Q183" s="103"/>
      <c r="R183" s="28"/>
      <c r="S183" s="28"/>
      <c r="T183" s="28"/>
      <c r="U183" s="28"/>
      <c r="V183" s="28"/>
      <c r="W183" s="28"/>
      <c r="X183" s="28"/>
      <c r="Y183" s="28"/>
      <c r="Z183" s="28"/>
      <c r="AA183" s="28"/>
      <c r="AB183" s="28"/>
      <c r="AC183" s="28"/>
      <c r="AD183" s="28"/>
      <c r="AE183" s="28"/>
      <c r="AF183" s="28"/>
      <c r="AG183" s="28"/>
      <c r="AH183" s="28"/>
      <c r="AI183" s="28"/>
      <c r="AJ183" s="28"/>
      <c r="AK183" s="28"/>
      <c r="AL183" s="28"/>
      <c r="AM183" s="28"/>
      <c r="AN183" s="28"/>
      <c r="AO183" s="28"/>
      <c r="AP183" s="28"/>
    </row>
    <row r="184" spans="1:42" ht="46.5" customHeight="1">
      <c r="A184" s="102"/>
      <c r="B184" s="102"/>
      <c r="C184" s="102"/>
      <c r="D184" s="102"/>
      <c r="E184" s="102"/>
      <c r="F184" s="28"/>
      <c r="G184" s="103"/>
      <c r="H184" s="28"/>
      <c r="I184" s="28"/>
      <c r="J184" s="28"/>
      <c r="K184" s="28"/>
      <c r="L184" s="28"/>
      <c r="M184" s="28"/>
      <c r="N184" s="28"/>
      <c r="O184" s="28"/>
      <c r="P184" s="28"/>
      <c r="Q184" s="103"/>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28"/>
      <c r="AO184" s="28"/>
      <c r="AP184" s="28"/>
    </row>
    <row r="185" spans="1:42" ht="46.5" customHeight="1">
      <c r="A185" s="102"/>
      <c r="B185" s="102"/>
      <c r="C185" s="102"/>
      <c r="D185" s="102"/>
      <c r="E185" s="102"/>
      <c r="F185" s="28"/>
      <c r="G185" s="103"/>
      <c r="H185" s="28"/>
      <c r="I185" s="28"/>
      <c r="J185" s="28"/>
      <c r="K185" s="28"/>
      <c r="L185" s="28"/>
      <c r="M185" s="28"/>
      <c r="N185" s="28"/>
      <c r="O185" s="28"/>
      <c r="P185" s="28"/>
      <c r="Q185" s="103"/>
      <c r="R185" s="28"/>
      <c r="S185" s="28"/>
      <c r="T185" s="28"/>
      <c r="U185" s="28"/>
      <c r="V185" s="28"/>
      <c r="W185" s="28"/>
      <c r="X185" s="28"/>
      <c r="Y185" s="28"/>
      <c r="Z185" s="28"/>
      <c r="AA185" s="28"/>
      <c r="AB185" s="28"/>
      <c r="AC185" s="28"/>
      <c r="AD185" s="28"/>
      <c r="AE185" s="28"/>
      <c r="AF185" s="28"/>
      <c r="AG185" s="28"/>
      <c r="AH185" s="28"/>
      <c r="AI185" s="28"/>
      <c r="AJ185" s="28"/>
      <c r="AK185" s="28"/>
      <c r="AL185" s="28"/>
      <c r="AM185" s="28"/>
      <c r="AN185" s="28"/>
      <c r="AO185" s="28"/>
      <c r="AP185" s="28"/>
    </row>
    <row r="186" spans="1:42" ht="46.5" customHeight="1">
      <c r="A186" s="102"/>
      <c r="B186" s="102"/>
      <c r="C186" s="102"/>
      <c r="D186" s="102"/>
      <c r="E186" s="102"/>
      <c r="F186" s="28"/>
      <c r="G186" s="103"/>
      <c r="H186" s="28"/>
      <c r="I186" s="28"/>
      <c r="J186" s="28"/>
      <c r="K186" s="28"/>
      <c r="L186" s="28"/>
      <c r="M186" s="28"/>
      <c r="N186" s="28"/>
      <c r="O186" s="28"/>
      <c r="P186" s="28"/>
      <c r="Q186" s="103"/>
      <c r="R186" s="28"/>
      <c r="S186" s="28"/>
      <c r="T186" s="28"/>
      <c r="U186" s="28"/>
      <c r="V186" s="28"/>
      <c r="W186" s="28"/>
      <c r="X186" s="28"/>
      <c r="Y186" s="28"/>
      <c r="Z186" s="28"/>
      <c r="AA186" s="28"/>
      <c r="AB186" s="28"/>
      <c r="AC186" s="28"/>
      <c r="AD186" s="28"/>
      <c r="AE186" s="28"/>
      <c r="AF186" s="28"/>
      <c r="AG186" s="28"/>
      <c r="AH186" s="28"/>
      <c r="AI186" s="28"/>
      <c r="AJ186" s="28"/>
      <c r="AK186" s="28"/>
      <c r="AL186" s="28"/>
      <c r="AM186" s="28"/>
      <c r="AN186" s="28"/>
      <c r="AO186" s="28"/>
      <c r="AP186" s="28"/>
    </row>
    <row r="187" spans="1:42" ht="46.5" customHeight="1">
      <c r="A187" s="102"/>
      <c r="B187" s="102"/>
      <c r="C187" s="102"/>
      <c r="D187" s="102"/>
      <c r="E187" s="102"/>
      <c r="F187" s="28"/>
      <c r="G187" s="103"/>
      <c r="H187" s="28"/>
      <c r="I187" s="28"/>
      <c r="J187" s="28"/>
      <c r="K187" s="28"/>
      <c r="L187" s="28"/>
      <c r="M187" s="28"/>
      <c r="N187" s="28"/>
      <c r="O187" s="28"/>
      <c r="P187" s="28"/>
      <c r="Q187" s="103"/>
      <c r="R187" s="28"/>
      <c r="S187" s="28"/>
      <c r="T187" s="28"/>
      <c r="U187" s="28"/>
      <c r="V187" s="28"/>
      <c r="W187" s="28"/>
      <c r="X187" s="28"/>
      <c r="Y187" s="28"/>
      <c r="Z187" s="28"/>
      <c r="AA187" s="28"/>
      <c r="AB187" s="28"/>
      <c r="AC187" s="28"/>
      <c r="AD187" s="28"/>
      <c r="AE187" s="28"/>
      <c r="AF187" s="28"/>
      <c r="AG187" s="28"/>
      <c r="AH187" s="28"/>
      <c r="AI187" s="28"/>
      <c r="AJ187" s="28"/>
      <c r="AK187" s="28"/>
      <c r="AL187" s="28"/>
      <c r="AM187" s="28"/>
      <c r="AN187" s="28"/>
      <c r="AO187" s="28"/>
      <c r="AP187" s="28"/>
    </row>
    <row r="188" spans="1:42" ht="46.5" customHeight="1">
      <c r="A188" s="102"/>
      <c r="B188" s="102"/>
      <c r="C188" s="102"/>
      <c r="D188" s="102"/>
      <c r="E188" s="102"/>
      <c r="F188" s="28"/>
      <c r="G188" s="103"/>
      <c r="H188" s="28"/>
      <c r="I188" s="28"/>
      <c r="J188" s="28"/>
      <c r="K188" s="28"/>
      <c r="L188" s="28"/>
      <c r="M188" s="28"/>
      <c r="N188" s="28"/>
      <c r="O188" s="28"/>
      <c r="P188" s="28"/>
      <c r="Q188" s="103"/>
      <c r="R188" s="28"/>
      <c r="S188" s="28"/>
      <c r="T188" s="28"/>
      <c r="U188" s="28"/>
      <c r="V188" s="28"/>
      <c r="W188" s="28"/>
      <c r="X188" s="28"/>
      <c r="Y188" s="28"/>
      <c r="Z188" s="28"/>
      <c r="AA188" s="28"/>
      <c r="AB188" s="28"/>
      <c r="AC188" s="28"/>
      <c r="AD188" s="28"/>
      <c r="AE188" s="28"/>
      <c r="AF188" s="28"/>
      <c r="AG188" s="28"/>
      <c r="AH188" s="28"/>
      <c r="AI188" s="28"/>
      <c r="AJ188" s="28"/>
      <c r="AK188" s="28"/>
      <c r="AL188" s="28"/>
      <c r="AM188" s="28"/>
      <c r="AN188" s="28"/>
      <c r="AO188" s="28"/>
      <c r="AP188" s="28"/>
    </row>
    <row r="189" spans="1:42" ht="46.5" customHeight="1">
      <c r="A189" s="102"/>
      <c r="B189" s="102"/>
      <c r="C189" s="102"/>
      <c r="D189" s="102"/>
      <c r="E189" s="102"/>
      <c r="F189" s="28"/>
      <c r="G189" s="103"/>
      <c r="H189" s="28"/>
      <c r="I189" s="28"/>
      <c r="J189" s="28"/>
      <c r="K189" s="28"/>
      <c r="L189" s="28"/>
      <c r="M189" s="28"/>
      <c r="N189" s="28"/>
      <c r="O189" s="28"/>
      <c r="P189" s="28"/>
      <c r="Q189" s="103"/>
      <c r="R189" s="28"/>
      <c r="S189" s="28"/>
      <c r="T189" s="28"/>
      <c r="U189" s="28"/>
      <c r="V189" s="28"/>
      <c r="W189" s="28"/>
      <c r="X189" s="28"/>
      <c r="Y189" s="28"/>
      <c r="Z189" s="28"/>
      <c r="AA189" s="28"/>
      <c r="AB189" s="28"/>
      <c r="AC189" s="28"/>
      <c r="AD189" s="28"/>
      <c r="AE189" s="28"/>
      <c r="AF189" s="28"/>
      <c r="AG189" s="28"/>
      <c r="AH189" s="28"/>
      <c r="AI189" s="28"/>
      <c r="AJ189" s="28"/>
      <c r="AK189" s="28"/>
      <c r="AL189" s="28"/>
      <c r="AM189" s="28"/>
      <c r="AN189" s="28"/>
      <c r="AO189" s="28"/>
      <c r="AP189" s="28"/>
    </row>
    <row r="190" spans="1:42" ht="46.5" customHeight="1">
      <c r="A190" s="102"/>
      <c r="B190" s="102"/>
      <c r="C190" s="102"/>
      <c r="D190" s="102"/>
      <c r="E190" s="102"/>
      <c r="F190" s="28"/>
      <c r="G190" s="103"/>
      <c r="H190" s="28"/>
      <c r="I190" s="28"/>
      <c r="J190" s="28"/>
      <c r="K190" s="28"/>
      <c r="L190" s="28"/>
      <c r="M190" s="28"/>
      <c r="N190" s="28"/>
      <c r="O190" s="28"/>
      <c r="P190" s="28"/>
      <c r="Q190" s="103"/>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row>
    <row r="191" spans="1:42" ht="46.5" customHeight="1">
      <c r="A191" s="102"/>
      <c r="B191" s="102"/>
      <c r="C191" s="102"/>
      <c r="D191" s="102"/>
      <c r="E191" s="102"/>
      <c r="F191" s="28"/>
      <c r="G191" s="103"/>
      <c r="H191" s="28"/>
      <c r="I191" s="28"/>
      <c r="J191" s="28"/>
      <c r="K191" s="28"/>
      <c r="L191" s="28"/>
      <c r="M191" s="28"/>
      <c r="N191" s="28"/>
      <c r="O191" s="28"/>
      <c r="P191" s="28"/>
      <c r="Q191" s="103"/>
      <c r="R191" s="28"/>
      <c r="S191" s="28"/>
      <c r="T191" s="28"/>
      <c r="U191" s="28"/>
      <c r="V191" s="28"/>
      <c r="W191" s="28"/>
      <c r="X191" s="28"/>
      <c r="Y191" s="28"/>
      <c r="Z191" s="28"/>
      <c r="AA191" s="28"/>
      <c r="AB191" s="28"/>
      <c r="AC191" s="28"/>
      <c r="AD191" s="28"/>
      <c r="AE191" s="28"/>
      <c r="AF191" s="28"/>
      <c r="AG191" s="28"/>
      <c r="AH191" s="28"/>
      <c r="AI191" s="28"/>
      <c r="AJ191" s="28"/>
      <c r="AK191" s="28"/>
      <c r="AL191" s="28"/>
      <c r="AM191" s="28"/>
      <c r="AN191" s="28"/>
      <c r="AO191" s="28"/>
      <c r="AP191" s="28"/>
    </row>
    <row r="192" spans="1:42" ht="46.5" customHeight="1">
      <c r="A192" s="102"/>
      <c r="B192" s="102"/>
      <c r="C192" s="102"/>
      <c r="D192" s="102"/>
      <c r="E192" s="102"/>
      <c r="F192" s="28"/>
      <c r="G192" s="103"/>
      <c r="H192" s="28"/>
      <c r="I192" s="28"/>
      <c r="J192" s="28"/>
      <c r="K192" s="28"/>
      <c r="L192" s="28"/>
      <c r="M192" s="28"/>
      <c r="N192" s="28"/>
      <c r="O192" s="28"/>
      <c r="P192" s="28"/>
      <c r="Q192" s="103"/>
      <c r="R192" s="28"/>
      <c r="S192" s="28"/>
      <c r="T192" s="28"/>
      <c r="U192" s="28"/>
      <c r="V192" s="28"/>
      <c r="W192" s="28"/>
      <c r="X192" s="28"/>
      <c r="Y192" s="28"/>
      <c r="Z192" s="28"/>
      <c r="AA192" s="28"/>
      <c r="AB192" s="28"/>
      <c r="AC192" s="28"/>
      <c r="AD192" s="28"/>
      <c r="AE192" s="28"/>
      <c r="AF192" s="28"/>
      <c r="AG192" s="28"/>
      <c r="AH192" s="28"/>
      <c r="AI192" s="28"/>
      <c r="AJ192" s="28"/>
      <c r="AK192" s="28"/>
      <c r="AL192" s="28"/>
      <c r="AM192" s="28"/>
      <c r="AN192" s="28"/>
      <c r="AO192" s="28"/>
      <c r="AP192" s="28"/>
    </row>
    <row r="193" spans="1:42" ht="46.5" customHeight="1">
      <c r="A193" s="102"/>
      <c r="B193" s="102"/>
      <c r="C193" s="102"/>
      <c r="D193" s="102"/>
      <c r="E193" s="102"/>
      <c r="F193" s="28"/>
      <c r="G193" s="103"/>
      <c r="H193" s="28"/>
      <c r="I193" s="28"/>
      <c r="J193" s="28"/>
      <c r="K193" s="28"/>
      <c r="L193" s="28"/>
      <c r="M193" s="28"/>
      <c r="N193" s="28"/>
      <c r="O193" s="28"/>
      <c r="P193" s="28"/>
      <c r="Q193" s="103"/>
      <c r="R193" s="28"/>
      <c r="S193" s="28"/>
      <c r="T193" s="28"/>
      <c r="U193" s="28"/>
      <c r="V193" s="28"/>
      <c r="W193" s="28"/>
      <c r="X193" s="28"/>
      <c r="Y193" s="28"/>
      <c r="Z193" s="28"/>
      <c r="AA193" s="28"/>
      <c r="AB193" s="28"/>
      <c r="AC193" s="28"/>
      <c r="AD193" s="28"/>
      <c r="AE193" s="28"/>
      <c r="AF193" s="28"/>
      <c r="AG193" s="28"/>
      <c r="AH193" s="28"/>
      <c r="AI193" s="28"/>
      <c r="AJ193" s="28"/>
      <c r="AK193" s="28"/>
      <c r="AL193" s="28"/>
      <c r="AM193" s="28"/>
      <c r="AN193" s="28"/>
      <c r="AO193" s="28"/>
      <c r="AP193" s="28"/>
    </row>
    <row r="194" spans="1:42" ht="46.5" customHeight="1">
      <c r="A194" s="102"/>
      <c r="B194" s="102"/>
      <c r="C194" s="102"/>
      <c r="D194" s="102"/>
      <c r="E194" s="102"/>
      <c r="F194" s="28"/>
      <c r="G194" s="103"/>
      <c r="H194" s="28"/>
      <c r="I194" s="28"/>
      <c r="J194" s="28"/>
      <c r="K194" s="28"/>
      <c r="L194" s="28"/>
      <c r="M194" s="28"/>
      <c r="N194" s="28"/>
      <c r="O194" s="28"/>
      <c r="P194" s="28"/>
      <c r="Q194" s="103"/>
      <c r="R194" s="28"/>
      <c r="S194" s="28"/>
      <c r="T194" s="28"/>
      <c r="U194" s="28"/>
      <c r="V194" s="28"/>
      <c r="W194" s="28"/>
      <c r="X194" s="28"/>
      <c r="Y194" s="28"/>
      <c r="Z194" s="28"/>
      <c r="AA194" s="28"/>
      <c r="AB194" s="28"/>
      <c r="AC194" s="28"/>
      <c r="AD194" s="28"/>
      <c r="AE194" s="28"/>
      <c r="AF194" s="28"/>
      <c r="AG194" s="28"/>
      <c r="AH194" s="28"/>
      <c r="AI194" s="28"/>
      <c r="AJ194" s="28"/>
      <c r="AK194" s="28"/>
      <c r="AL194" s="28"/>
      <c r="AM194" s="28"/>
      <c r="AN194" s="28"/>
      <c r="AO194" s="28"/>
      <c r="AP194" s="28"/>
    </row>
    <row r="195" spans="1:42" ht="46.5" customHeight="1">
      <c r="A195" s="102"/>
      <c r="B195" s="102"/>
      <c r="C195" s="102"/>
      <c r="D195" s="102"/>
      <c r="E195" s="102"/>
      <c r="F195" s="28"/>
      <c r="G195" s="103"/>
      <c r="H195" s="28"/>
      <c r="I195" s="28"/>
      <c r="J195" s="28"/>
      <c r="K195" s="28"/>
      <c r="L195" s="28"/>
      <c r="M195" s="28"/>
      <c r="N195" s="28"/>
      <c r="O195" s="28"/>
      <c r="P195" s="28"/>
      <c r="Q195" s="103"/>
      <c r="R195" s="28"/>
      <c r="S195" s="28"/>
      <c r="T195" s="28"/>
      <c r="U195" s="28"/>
      <c r="V195" s="28"/>
      <c r="W195" s="28"/>
      <c r="X195" s="28"/>
      <c r="Y195" s="28"/>
      <c r="Z195" s="28"/>
      <c r="AA195" s="28"/>
      <c r="AB195" s="28"/>
      <c r="AC195" s="28"/>
      <c r="AD195" s="28"/>
      <c r="AE195" s="28"/>
      <c r="AF195" s="28"/>
      <c r="AG195" s="28"/>
      <c r="AH195" s="28"/>
      <c r="AI195" s="28"/>
      <c r="AJ195" s="28"/>
      <c r="AK195" s="28"/>
      <c r="AL195" s="28"/>
      <c r="AM195" s="28"/>
      <c r="AN195" s="28"/>
      <c r="AO195" s="28"/>
      <c r="AP195" s="28"/>
    </row>
    <row r="196" spans="1:42" ht="46.5" customHeight="1">
      <c r="A196" s="102"/>
      <c r="B196" s="102"/>
      <c r="C196" s="102"/>
      <c r="D196" s="102"/>
      <c r="E196" s="102"/>
      <c r="F196" s="28"/>
      <c r="G196" s="103"/>
      <c r="H196" s="28"/>
      <c r="I196" s="28"/>
      <c r="J196" s="28"/>
      <c r="K196" s="28"/>
      <c r="L196" s="28"/>
      <c r="M196" s="28"/>
      <c r="N196" s="28"/>
      <c r="O196" s="28"/>
      <c r="P196" s="28"/>
      <c r="Q196" s="103"/>
      <c r="R196" s="28"/>
      <c r="S196" s="28"/>
      <c r="T196" s="28"/>
      <c r="U196" s="28"/>
      <c r="V196" s="28"/>
      <c r="W196" s="28"/>
      <c r="X196" s="28"/>
      <c r="Y196" s="28"/>
      <c r="Z196" s="28"/>
      <c r="AA196" s="28"/>
      <c r="AB196" s="28"/>
      <c r="AC196" s="28"/>
      <c r="AD196" s="28"/>
      <c r="AE196" s="28"/>
      <c r="AF196" s="28"/>
      <c r="AG196" s="28"/>
      <c r="AH196" s="28"/>
      <c r="AI196" s="28"/>
      <c r="AJ196" s="28"/>
      <c r="AK196" s="28"/>
      <c r="AL196" s="28"/>
      <c r="AM196" s="28"/>
      <c r="AN196" s="28"/>
      <c r="AO196" s="28"/>
      <c r="AP196" s="28"/>
    </row>
    <row r="197" spans="1:42" ht="46.5" customHeight="1">
      <c r="A197" s="102"/>
      <c r="B197" s="102"/>
      <c r="C197" s="102"/>
      <c r="D197" s="102"/>
      <c r="E197" s="102"/>
      <c r="F197" s="28"/>
      <c r="G197" s="103"/>
      <c r="H197" s="28"/>
      <c r="I197" s="28"/>
      <c r="J197" s="28"/>
      <c r="K197" s="28"/>
      <c r="L197" s="28"/>
      <c r="M197" s="28"/>
      <c r="N197" s="28"/>
      <c r="O197" s="28"/>
      <c r="P197" s="28"/>
      <c r="Q197" s="103"/>
      <c r="R197" s="28"/>
      <c r="S197" s="28"/>
      <c r="T197" s="28"/>
      <c r="U197" s="28"/>
      <c r="V197" s="28"/>
      <c r="W197" s="28"/>
      <c r="X197" s="28"/>
      <c r="Y197" s="28"/>
      <c r="Z197" s="28"/>
      <c r="AA197" s="28"/>
      <c r="AB197" s="28"/>
      <c r="AC197" s="28"/>
      <c r="AD197" s="28"/>
      <c r="AE197" s="28"/>
      <c r="AF197" s="28"/>
      <c r="AG197" s="28"/>
      <c r="AH197" s="28"/>
      <c r="AI197" s="28"/>
      <c r="AJ197" s="28"/>
      <c r="AK197" s="28"/>
      <c r="AL197" s="28"/>
      <c r="AM197" s="28"/>
      <c r="AN197" s="28"/>
      <c r="AO197" s="28"/>
      <c r="AP197" s="28"/>
    </row>
    <row r="198" spans="1:42" ht="46.5" customHeight="1">
      <c r="A198" s="102"/>
      <c r="B198" s="102"/>
      <c r="C198" s="102"/>
      <c r="D198" s="102"/>
      <c r="E198" s="102"/>
      <c r="F198" s="28"/>
      <c r="G198" s="103"/>
      <c r="H198" s="28"/>
      <c r="I198" s="28"/>
      <c r="J198" s="28"/>
      <c r="K198" s="28"/>
      <c r="L198" s="28"/>
      <c r="M198" s="28"/>
      <c r="N198" s="28"/>
      <c r="O198" s="28"/>
      <c r="P198" s="28"/>
      <c r="Q198" s="103"/>
      <c r="R198" s="28"/>
      <c r="S198" s="28"/>
      <c r="T198" s="28"/>
      <c r="U198" s="28"/>
      <c r="V198" s="28"/>
      <c r="W198" s="28"/>
      <c r="X198" s="28"/>
      <c r="Y198" s="28"/>
      <c r="Z198" s="28"/>
      <c r="AA198" s="28"/>
      <c r="AB198" s="28"/>
      <c r="AC198" s="28"/>
      <c r="AD198" s="28"/>
      <c r="AE198" s="28"/>
      <c r="AF198" s="28"/>
      <c r="AG198" s="28"/>
      <c r="AH198" s="28"/>
      <c r="AI198" s="28"/>
      <c r="AJ198" s="28"/>
      <c r="AK198" s="28"/>
      <c r="AL198" s="28"/>
      <c r="AM198" s="28"/>
      <c r="AN198" s="28"/>
      <c r="AO198" s="28"/>
      <c r="AP198" s="28"/>
    </row>
    <row r="199" spans="1:42" ht="46.5" customHeight="1">
      <c r="A199" s="102"/>
      <c r="B199" s="102"/>
      <c r="C199" s="102"/>
      <c r="D199" s="102"/>
      <c r="E199" s="102"/>
      <c r="F199" s="28"/>
      <c r="G199" s="103"/>
      <c r="H199" s="28"/>
      <c r="I199" s="28"/>
      <c r="J199" s="28"/>
      <c r="K199" s="28"/>
      <c r="L199" s="28"/>
      <c r="M199" s="28"/>
      <c r="N199" s="28"/>
      <c r="O199" s="28"/>
      <c r="P199" s="28"/>
      <c r="Q199" s="103"/>
      <c r="R199" s="28"/>
      <c r="S199" s="28"/>
      <c r="T199" s="28"/>
      <c r="U199" s="28"/>
      <c r="V199" s="28"/>
      <c r="W199" s="28"/>
      <c r="X199" s="28"/>
      <c r="Y199" s="28"/>
      <c r="Z199" s="28"/>
      <c r="AA199" s="28"/>
      <c r="AB199" s="28"/>
      <c r="AC199" s="28"/>
      <c r="AD199" s="28"/>
      <c r="AE199" s="28"/>
      <c r="AF199" s="28"/>
      <c r="AG199" s="28"/>
      <c r="AH199" s="28"/>
      <c r="AI199" s="28"/>
      <c r="AJ199" s="28"/>
      <c r="AK199" s="28"/>
      <c r="AL199" s="28"/>
      <c r="AM199" s="28"/>
      <c r="AN199" s="28"/>
      <c r="AO199" s="28"/>
      <c r="AP199" s="28"/>
    </row>
    <row r="200" spans="1:42" ht="46.5" customHeight="1">
      <c r="A200" s="102"/>
      <c r="B200" s="102"/>
      <c r="C200" s="102"/>
      <c r="D200" s="102"/>
      <c r="E200" s="102"/>
      <c r="F200" s="28"/>
      <c r="G200" s="103"/>
      <c r="H200" s="28"/>
      <c r="I200" s="28"/>
      <c r="J200" s="28"/>
      <c r="K200" s="28"/>
      <c r="L200" s="28"/>
      <c r="M200" s="28"/>
      <c r="N200" s="28"/>
      <c r="O200" s="28"/>
      <c r="P200" s="28"/>
      <c r="Q200" s="103"/>
      <c r="R200" s="28"/>
      <c r="S200" s="28"/>
      <c r="T200" s="28"/>
      <c r="U200" s="28"/>
      <c r="V200" s="28"/>
      <c r="W200" s="28"/>
      <c r="X200" s="28"/>
      <c r="Y200" s="28"/>
      <c r="Z200" s="28"/>
      <c r="AA200" s="28"/>
      <c r="AB200" s="28"/>
      <c r="AC200" s="28"/>
      <c r="AD200" s="28"/>
      <c r="AE200" s="28"/>
      <c r="AF200" s="28"/>
      <c r="AG200" s="28"/>
      <c r="AH200" s="28"/>
      <c r="AI200" s="28"/>
      <c r="AJ200" s="28"/>
      <c r="AK200" s="28"/>
      <c r="AL200" s="28"/>
      <c r="AM200" s="28"/>
      <c r="AN200" s="28"/>
      <c r="AO200" s="28"/>
      <c r="AP200" s="28"/>
    </row>
    <row r="201" spans="1:42" ht="46.5" customHeight="1">
      <c r="A201" s="102"/>
      <c r="B201" s="102"/>
      <c r="C201" s="102"/>
      <c r="D201" s="102"/>
      <c r="E201" s="102"/>
      <c r="F201" s="28"/>
      <c r="G201" s="103"/>
      <c r="H201" s="28"/>
      <c r="I201" s="28"/>
      <c r="J201" s="28"/>
      <c r="K201" s="28"/>
      <c r="L201" s="28"/>
      <c r="M201" s="28"/>
      <c r="N201" s="28"/>
      <c r="O201" s="28"/>
      <c r="P201" s="28"/>
      <c r="Q201" s="103"/>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row>
    <row r="202" spans="1:42" ht="46.5" customHeight="1">
      <c r="A202" s="102"/>
      <c r="B202" s="102"/>
      <c r="C202" s="102"/>
      <c r="D202" s="102"/>
      <c r="E202" s="102"/>
      <c r="F202" s="28"/>
      <c r="G202" s="103"/>
      <c r="H202" s="28"/>
      <c r="I202" s="28"/>
      <c r="J202" s="28"/>
      <c r="K202" s="28"/>
      <c r="L202" s="28"/>
      <c r="M202" s="28"/>
      <c r="N202" s="28"/>
      <c r="O202" s="28"/>
      <c r="P202" s="28"/>
      <c r="Q202" s="103"/>
      <c r="R202" s="28"/>
      <c r="S202" s="28"/>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c r="AP202" s="28"/>
    </row>
    <row r="203" spans="1:42" ht="46.5" customHeight="1">
      <c r="A203" s="102"/>
      <c r="B203" s="102"/>
      <c r="C203" s="102"/>
      <c r="D203" s="102"/>
      <c r="E203" s="102"/>
      <c r="F203" s="28"/>
      <c r="G203" s="103"/>
      <c r="H203" s="28"/>
      <c r="I203" s="28"/>
      <c r="J203" s="28"/>
      <c r="K203" s="28"/>
      <c r="L203" s="28"/>
      <c r="M203" s="28"/>
      <c r="N203" s="28"/>
      <c r="O203" s="28"/>
      <c r="P203" s="28"/>
      <c r="Q203" s="103"/>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row>
    <row r="204" spans="1:42" ht="46.5" customHeight="1">
      <c r="A204" s="102"/>
      <c r="B204" s="102"/>
      <c r="C204" s="102"/>
      <c r="D204" s="102"/>
      <c r="E204" s="102"/>
      <c r="F204" s="28"/>
      <c r="G204" s="103"/>
      <c r="H204" s="28"/>
      <c r="I204" s="28"/>
      <c r="J204" s="28"/>
      <c r="K204" s="28"/>
      <c r="L204" s="28"/>
      <c r="M204" s="28"/>
      <c r="N204" s="28"/>
      <c r="O204" s="28"/>
      <c r="P204" s="28"/>
      <c r="Q204" s="103"/>
      <c r="R204" s="28"/>
      <c r="S204" s="28"/>
      <c r="T204" s="28"/>
      <c r="U204" s="28"/>
      <c r="V204" s="28"/>
      <c r="W204" s="28"/>
      <c r="X204" s="28"/>
      <c r="Y204" s="28"/>
      <c r="Z204" s="28"/>
      <c r="AA204" s="28"/>
      <c r="AB204" s="28"/>
      <c r="AC204" s="28"/>
      <c r="AD204" s="28"/>
      <c r="AE204" s="28"/>
      <c r="AF204" s="28"/>
      <c r="AG204" s="28"/>
      <c r="AH204" s="28"/>
      <c r="AI204" s="28"/>
      <c r="AJ204" s="28"/>
      <c r="AK204" s="28"/>
      <c r="AL204" s="28"/>
      <c r="AM204" s="28"/>
      <c r="AN204" s="28"/>
      <c r="AO204" s="28"/>
      <c r="AP204" s="28"/>
    </row>
    <row r="205" spans="1:42" ht="46.5" customHeight="1">
      <c r="A205" s="102"/>
      <c r="B205" s="102"/>
      <c r="C205" s="102"/>
      <c r="D205" s="102"/>
      <c r="E205" s="102"/>
      <c r="F205" s="28"/>
      <c r="G205" s="103"/>
      <c r="H205" s="28"/>
      <c r="I205" s="28"/>
      <c r="J205" s="28"/>
      <c r="K205" s="28"/>
      <c r="L205" s="28"/>
      <c r="M205" s="28"/>
      <c r="N205" s="28"/>
      <c r="O205" s="28"/>
      <c r="P205" s="28"/>
      <c r="Q205" s="103"/>
      <c r="R205" s="28"/>
      <c r="S205" s="28"/>
      <c r="T205" s="28"/>
      <c r="U205" s="28"/>
      <c r="V205" s="28"/>
      <c r="W205" s="28"/>
      <c r="X205" s="28"/>
      <c r="Y205" s="28"/>
      <c r="Z205" s="28"/>
      <c r="AA205" s="28"/>
      <c r="AB205" s="28"/>
      <c r="AC205" s="28"/>
      <c r="AD205" s="28"/>
      <c r="AE205" s="28"/>
      <c r="AF205" s="28"/>
      <c r="AG205" s="28"/>
      <c r="AH205" s="28"/>
      <c r="AI205" s="28"/>
      <c r="AJ205" s="28"/>
      <c r="AK205" s="28"/>
      <c r="AL205" s="28"/>
      <c r="AM205" s="28"/>
      <c r="AN205" s="28"/>
      <c r="AO205" s="28"/>
      <c r="AP205" s="28"/>
    </row>
    <row r="206" spans="1:42" ht="46.5" customHeight="1">
      <c r="A206" s="102"/>
      <c r="B206" s="102"/>
      <c r="C206" s="102"/>
      <c r="D206" s="102"/>
      <c r="E206" s="102"/>
      <c r="F206" s="28"/>
      <c r="G206" s="103"/>
      <c r="H206" s="28"/>
      <c r="I206" s="28"/>
      <c r="J206" s="28"/>
      <c r="K206" s="28"/>
      <c r="L206" s="28"/>
      <c r="M206" s="28"/>
      <c r="N206" s="28"/>
      <c r="O206" s="28"/>
      <c r="P206" s="28"/>
      <c r="Q206" s="103"/>
      <c r="R206" s="28"/>
      <c r="S206" s="28"/>
      <c r="T206" s="28"/>
      <c r="U206" s="28"/>
      <c r="V206" s="28"/>
      <c r="W206" s="28"/>
      <c r="X206" s="28"/>
      <c r="Y206" s="28"/>
      <c r="Z206" s="28"/>
      <c r="AA206" s="28"/>
      <c r="AB206" s="28"/>
      <c r="AC206" s="28"/>
      <c r="AD206" s="28"/>
      <c r="AE206" s="28"/>
      <c r="AF206" s="28"/>
      <c r="AG206" s="28"/>
      <c r="AH206" s="28"/>
      <c r="AI206" s="28"/>
      <c r="AJ206" s="28"/>
      <c r="AK206" s="28"/>
      <c r="AL206" s="28"/>
      <c r="AM206" s="28"/>
      <c r="AN206" s="28"/>
      <c r="AO206" s="28"/>
      <c r="AP206" s="28"/>
    </row>
    <row r="207" spans="1:42" ht="46.5" customHeight="1">
      <c r="A207" s="102"/>
      <c r="B207" s="102"/>
      <c r="C207" s="102"/>
      <c r="D207" s="102"/>
      <c r="E207" s="102"/>
      <c r="F207" s="28"/>
      <c r="G207" s="103"/>
      <c r="H207" s="28"/>
      <c r="I207" s="28"/>
      <c r="J207" s="28"/>
      <c r="K207" s="28"/>
      <c r="L207" s="28"/>
      <c r="M207" s="28"/>
      <c r="N207" s="28"/>
      <c r="O207" s="28"/>
      <c r="P207" s="28"/>
      <c r="Q207" s="103"/>
      <c r="R207" s="28"/>
      <c r="S207" s="28"/>
      <c r="T207" s="28"/>
      <c r="U207" s="28"/>
      <c r="V207" s="28"/>
      <c r="W207" s="28"/>
      <c r="X207" s="28"/>
      <c r="Y207" s="28"/>
      <c r="Z207" s="28"/>
      <c r="AA207" s="28"/>
      <c r="AB207" s="28"/>
      <c r="AC207" s="28"/>
      <c r="AD207" s="28"/>
      <c r="AE207" s="28"/>
      <c r="AF207" s="28"/>
      <c r="AG207" s="28"/>
      <c r="AH207" s="28"/>
      <c r="AI207" s="28"/>
      <c r="AJ207" s="28"/>
      <c r="AK207" s="28"/>
      <c r="AL207" s="28"/>
      <c r="AM207" s="28"/>
      <c r="AN207" s="28"/>
      <c r="AO207" s="28"/>
      <c r="AP207" s="28"/>
    </row>
    <row r="208" spans="1:42" ht="46.5" customHeight="1">
      <c r="A208" s="102"/>
      <c r="B208" s="102"/>
      <c r="C208" s="102"/>
      <c r="D208" s="102"/>
      <c r="E208" s="102"/>
      <c r="F208" s="28"/>
      <c r="G208" s="103"/>
      <c r="H208" s="28"/>
      <c r="I208" s="28"/>
      <c r="J208" s="28"/>
      <c r="K208" s="28"/>
      <c r="L208" s="28"/>
      <c r="M208" s="28"/>
      <c r="N208" s="28"/>
      <c r="O208" s="28"/>
      <c r="P208" s="28"/>
      <c r="Q208" s="103"/>
      <c r="R208" s="28"/>
      <c r="S208" s="28"/>
      <c r="T208" s="28"/>
      <c r="U208" s="28"/>
      <c r="V208" s="28"/>
      <c r="W208" s="28"/>
      <c r="X208" s="28"/>
      <c r="Y208" s="28"/>
      <c r="Z208" s="28"/>
      <c r="AA208" s="28"/>
      <c r="AB208" s="28"/>
      <c r="AC208" s="28"/>
      <c r="AD208" s="28"/>
      <c r="AE208" s="28"/>
      <c r="AF208" s="28"/>
      <c r="AG208" s="28"/>
      <c r="AH208" s="28"/>
      <c r="AI208" s="28"/>
      <c r="AJ208" s="28"/>
      <c r="AK208" s="28"/>
      <c r="AL208" s="28"/>
      <c r="AM208" s="28"/>
      <c r="AN208" s="28"/>
      <c r="AO208" s="28"/>
      <c r="AP208" s="28"/>
    </row>
    <row r="209" spans="1:42" ht="46.5" customHeight="1">
      <c r="A209" s="102"/>
      <c r="B209" s="102"/>
      <c r="C209" s="102"/>
      <c r="D209" s="102"/>
      <c r="E209" s="102"/>
      <c r="F209" s="28"/>
      <c r="G209" s="103"/>
      <c r="H209" s="28"/>
      <c r="I209" s="28"/>
      <c r="J209" s="28"/>
      <c r="K209" s="28"/>
      <c r="L209" s="28"/>
      <c r="M209" s="28"/>
      <c r="N209" s="28"/>
      <c r="O209" s="28"/>
      <c r="P209" s="28"/>
      <c r="Q209" s="103"/>
      <c r="R209" s="28"/>
      <c r="S209" s="28"/>
      <c r="T209" s="28"/>
      <c r="U209" s="28"/>
      <c r="V209" s="28"/>
      <c r="W209" s="28"/>
      <c r="X209" s="28"/>
      <c r="Y209" s="28"/>
      <c r="Z209" s="28"/>
      <c r="AA209" s="28"/>
      <c r="AB209" s="28"/>
      <c r="AC209" s="28"/>
      <c r="AD209" s="28"/>
      <c r="AE209" s="28"/>
      <c r="AF209" s="28"/>
      <c r="AG209" s="28"/>
      <c r="AH209" s="28"/>
      <c r="AI209" s="28"/>
      <c r="AJ209" s="28"/>
      <c r="AK209" s="28"/>
      <c r="AL209" s="28"/>
      <c r="AM209" s="28"/>
      <c r="AN209" s="28"/>
      <c r="AO209" s="28"/>
      <c r="AP209" s="28"/>
    </row>
    <row r="210" spans="1:42" ht="46.5" customHeight="1">
      <c r="A210" s="102"/>
      <c r="B210" s="102"/>
      <c r="C210" s="102"/>
      <c r="D210" s="102"/>
      <c r="E210" s="102"/>
      <c r="F210" s="28"/>
      <c r="G210" s="103"/>
      <c r="H210" s="28"/>
      <c r="I210" s="28"/>
      <c r="J210" s="28"/>
      <c r="K210" s="28"/>
      <c r="L210" s="28"/>
      <c r="M210" s="28"/>
      <c r="N210" s="28"/>
      <c r="O210" s="28"/>
      <c r="P210" s="28"/>
      <c r="Q210" s="103"/>
      <c r="R210" s="28"/>
      <c r="S210" s="28"/>
      <c r="T210" s="28"/>
      <c r="U210" s="28"/>
      <c r="V210" s="28"/>
      <c r="W210" s="28"/>
      <c r="X210" s="28"/>
      <c r="Y210" s="28"/>
      <c r="Z210" s="28"/>
      <c r="AA210" s="28"/>
      <c r="AB210" s="28"/>
      <c r="AC210" s="28"/>
      <c r="AD210" s="28"/>
      <c r="AE210" s="28"/>
      <c r="AF210" s="28"/>
      <c r="AG210" s="28"/>
      <c r="AH210" s="28"/>
      <c r="AI210" s="28"/>
      <c r="AJ210" s="28"/>
      <c r="AK210" s="28"/>
      <c r="AL210" s="28"/>
      <c r="AM210" s="28"/>
      <c r="AN210" s="28"/>
      <c r="AO210" s="28"/>
      <c r="AP210" s="28"/>
    </row>
    <row r="211" spans="1:42" ht="46.5" customHeight="1">
      <c r="A211" s="102"/>
      <c r="B211" s="102"/>
      <c r="C211" s="102"/>
      <c r="D211" s="102"/>
      <c r="E211" s="102"/>
      <c r="F211" s="28"/>
      <c r="G211" s="103"/>
      <c r="H211" s="28"/>
      <c r="I211" s="28"/>
      <c r="J211" s="28"/>
      <c r="K211" s="28"/>
      <c r="L211" s="28"/>
      <c r="M211" s="28"/>
      <c r="N211" s="28"/>
      <c r="O211" s="28"/>
      <c r="P211" s="28"/>
      <c r="Q211" s="103"/>
      <c r="R211" s="28"/>
      <c r="S211" s="28"/>
      <c r="T211" s="28"/>
      <c r="U211" s="28"/>
      <c r="V211" s="28"/>
      <c r="W211" s="28"/>
      <c r="X211" s="28"/>
      <c r="Y211" s="28"/>
      <c r="Z211" s="28"/>
      <c r="AA211" s="28"/>
      <c r="AB211" s="28"/>
      <c r="AC211" s="28"/>
      <c r="AD211" s="28"/>
      <c r="AE211" s="28"/>
      <c r="AF211" s="28"/>
      <c r="AG211" s="28"/>
      <c r="AH211" s="28"/>
      <c r="AI211" s="28"/>
      <c r="AJ211" s="28"/>
      <c r="AK211" s="28"/>
      <c r="AL211" s="28"/>
      <c r="AM211" s="28"/>
      <c r="AN211" s="28"/>
      <c r="AO211" s="28"/>
      <c r="AP211" s="28"/>
    </row>
    <row r="212" spans="1:42" ht="46.5" customHeight="1">
      <c r="A212" s="102"/>
      <c r="B212" s="102"/>
      <c r="C212" s="102"/>
      <c r="D212" s="102"/>
      <c r="E212" s="102"/>
      <c r="F212" s="28"/>
      <c r="G212" s="103"/>
      <c r="H212" s="28"/>
      <c r="I212" s="28"/>
      <c r="J212" s="28"/>
      <c r="K212" s="28"/>
      <c r="L212" s="28"/>
      <c r="M212" s="28"/>
      <c r="N212" s="28"/>
      <c r="O212" s="28"/>
      <c r="P212" s="28"/>
      <c r="Q212" s="103"/>
      <c r="R212" s="28"/>
      <c r="S212" s="28"/>
      <c r="T212" s="28"/>
      <c r="U212" s="28"/>
      <c r="V212" s="28"/>
      <c r="W212" s="28"/>
      <c r="X212" s="28"/>
      <c r="Y212" s="28"/>
      <c r="Z212" s="28"/>
      <c r="AA212" s="28"/>
      <c r="AB212" s="28"/>
      <c r="AC212" s="28"/>
      <c r="AD212" s="28"/>
      <c r="AE212" s="28"/>
      <c r="AF212" s="28"/>
      <c r="AG212" s="28"/>
      <c r="AH212" s="28"/>
      <c r="AI212" s="28"/>
      <c r="AJ212" s="28"/>
      <c r="AK212" s="28"/>
      <c r="AL212" s="28"/>
      <c r="AM212" s="28"/>
      <c r="AN212" s="28"/>
      <c r="AO212" s="28"/>
      <c r="AP212" s="28"/>
    </row>
    <row r="213" spans="1:42" ht="46.5" customHeight="1">
      <c r="A213" s="102"/>
      <c r="B213" s="102"/>
      <c r="C213" s="102"/>
      <c r="D213" s="102"/>
      <c r="E213" s="102"/>
      <c r="F213" s="28"/>
      <c r="G213" s="103"/>
      <c r="H213" s="28"/>
      <c r="I213" s="28"/>
      <c r="J213" s="28"/>
      <c r="K213" s="28"/>
      <c r="L213" s="28"/>
      <c r="M213" s="28"/>
      <c r="N213" s="28"/>
      <c r="O213" s="28"/>
      <c r="P213" s="28"/>
      <c r="Q213" s="103"/>
      <c r="R213" s="28"/>
      <c r="S213" s="28"/>
      <c r="T213" s="28"/>
      <c r="U213" s="28"/>
      <c r="V213" s="28"/>
      <c r="W213" s="28"/>
      <c r="X213" s="28"/>
      <c r="Y213" s="28"/>
      <c r="Z213" s="28"/>
      <c r="AA213" s="28"/>
      <c r="AB213" s="28"/>
      <c r="AC213" s="28"/>
      <c r="AD213" s="28"/>
      <c r="AE213" s="28"/>
      <c r="AF213" s="28"/>
      <c r="AG213" s="28"/>
      <c r="AH213" s="28"/>
      <c r="AI213" s="28"/>
      <c r="AJ213" s="28"/>
      <c r="AK213" s="28"/>
      <c r="AL213" s="28"/>
      <c r="AM213" s="28"/>
      <c r="AN213" s="28"/>
      <c r="AO213" s="28"/>
      <c r="AP213" s="28"/>
    </row>
    <row r="214" spans="1:42" ht="46.5" customHeight="1">
      <c r="A214" s="102"/>
      <c r="B214" s="102"/>
      <c r="C214" s="102"/>
      <c r="D214" s="102"/>
      <c r="E214" s="102"/>
      <c r="F214" s="28"/>
      <c r="G214" s="103"/>
      <c r="H214" s="28"/>
      <c r="I214" s="28"/>
      <c r="J214" s="28"/>
      <c r="K214" s="28"/>
      <c r="L214" s="28"/>
      <c r="M214" s="28"/>
      <c r="N214" s="28"/>
      <c r="O214" s="28"/>
      <c r="P214" s="28"/>
      <c r="Q214" s="103"/>
      <c r="R214" s="28"/>
      <c r="S214" s="28"/>
      <c r="T214" s="28"/>
      <c r="U214" s="28"/>
      <c r="V214" s="28"/>
      <c r="W214" s="28"/>
      <c r="X214" s="28"/>
      <c r="Y214" s="28"/>
      <c r="Z214" s="28"/>
      <c r="AA214" s="28"/>
      <c r="AB214" s="28"/>
      <c r="AC214" s="28"/>
      <c r="AD214" s="28"/>
      <c r="AE214" s="28"/>
      <c r="AF214" s="28"/>
      <c r="AG214" s="28"/>
      <c r="AH214" s="28"/>
      <c r="AI214" s="28"/>
      <c r="AJ214" s="28"/>
      <c r="AK214" s="28"/>
      <c r="AL214" s="28"/>
      <c r="AM214" s="28"/>
      <c r="AN214" s="28"/>
      <c r="AO214" s="28"/>
      <c r="AP214" s="28"/>
    </row>
    <row r="215" spans="1:42" ht="46.5" customHeight="1">
      <c r="A215" s="102"/>
      <c r="B215" s="102"/>
      <c r="C215" s="102"/>
      <c r="D215" s="102"/>
      <c r="E215" s="102"/>
      <c r="F215" s="28"/>
      <c r="G215" s="103"/>
      <c r="H215" s="28"/>
      <c r="I215" s="28"/>
      <c r="J215" s="28"/>
      <c r="K215" s="28"/>
      <c r="L215" s="28"/>
      <c r="M215" s="28"/>
      <c r="N215" s="28"/>
      <c r="O215" s="28"/>
      <c r="P215" s="28"/>
      <c r="Q215" s="103"/>
      <c r="R215" s="28"/>
      <c r="S215" s="28"/>
      <c r="T215" s="28"/>
      <c r="U215" s="28"/>
      <c r="V215" s="28"/>
      <c r="W215" s="28"/>
      <c r="X215" s="28"/>
      <c r="Y215" s="28"/>
      <c r="Z215" s="28"/>
      <c r="AA215" s="28"/>
      <c r="AB215" s="28"/>
      <c r="AC215" s="28"/>
      <c r="AD215" s="28"/>
      <c r="AE215" s="28"/>
      <c r="AF215" s="28"/>
      <c r="AG215" s="28"/>
      <c r="AH215" s="28"/>
      <c r="AI215" s="28"/>
      <c r="AJ215" s="28"/>
      <c r="AK215" s="28"/>
      <c r="AL215" s="28"/>
      <c r="AM215" s="28"/>
      <c r="AN215" s="28"/>
      <c r="AO215" s="28"/>
      <c r="AP215" s="28"/>
    </row>
    <row r="216" spans="1:42" ht="46.5" customHeight="1">
      <c r="A216" s="102"/>
      <c r="B216" s="102"/>
      <c r="C216" s="102"/>
      <c r="D216" s="102"/>
      <c r="E216" s="102"/>
      <c r="F216" s="28"/>
      <c r="G216" s="103"/>
      <c r="H216" s="28"/>
      <c r="I216" s="28"/>
      <c r="J216" s="28"/>
      <c r="K216" s="28"/>
      <c r="L216" s="28"/>
      <c r="M216" s="28"/>
      <c r="N216" s="28"/>
      <c r="O216" s="28"/>
      <c r="P216" s="28"/>
      <c r="Q216" s="103"/>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row>
    <row r="217" spans="1:42" ht="46.5" customHeight="1">
      <c r="A217" s="102"/>
      <c r="B217" s="102"/>
      <c r="C217" s="102"/>
      <c r="D217" s="102"/>
      <c r="E217" s="102"/>
      <c r="F217" s="28"/>
      <c r="G217" s="103"/>
      <c r="H217" s="28"/>
      <c r="I217" s="28"/>
      <c r="J217" s="28"/>
      <c r="K217" s="28"/>
      <c r="L217" s="28"/>
      <c r="M217" s="28"/>
      <c r="N217" s="28"/>
      <c r="O217" s="28"/>
      <c r="P217" s="28"/>
      <c r="Q217" s="103"/>
      <c r="R217" s="28"/>
      <c r="S217" s="28"/>
      <c r="T217" s="28"/>
      <c r="U217" s="28"/>
      <c r="V217" s="28"/>
      <c r="W217" s="28"/>
      <c r="X217" s="28"/>
      <c r="Y217" s="28"/>
      <c r="Z217" s="28"/>
      <c r="AA217" s="28"/>
      <c r="AB217" s="28"/>
      <c r="AC217" s="28"/>
      <c r="AD217" s="28"/>
      <c r="AE217" s="28"/>
      <c r="AF217" s="28"/>
      <c r="AG217" s="28"/>
      <c r="AH217" s="28"/>
      <c r="AI217" s="28"/>
      <c r="AJ217" s="28"/>
      <c r="AK217" s="28"/>
      <c r="AL217" s="28"/>
      <c r="AM217" s="28"/>
      <c r="AN217" s="28"/>
      <c r="AO217" s="28"/>
      <c r="AP217" s="28"/>
    </row>
    <row r="218" spans="1:42" ht="46.5" customHeight="1">
      <c r="A218" s="102"/>
      <c r="B218" s="102"/>
      <c r="C218" s="102"/>
      <c r="D218" s="102"/>
      <c r="E218" s="102"/>
      <c r="F218" s="28"/>
      <c r="G218" s="103"/>
      <c r="H218" s="28"/>
      <c r="I218" s="28"/>
      <c r="J218" s="28"/>
      <c r="K218" s="28"/>
      <c r="L218" s="28"/>
      <c r="M218" s="28"/>
      <c r="N218" s="28"/>
      <c r="O218" s="28"/>
      <c r="P218" s="28"/>
      <c r="Q218" s="103"/>
      <c r="R218" s="28"/>
      <c r="S218" s="28"/>
      <c r="T218" s="28"/>
      <c r="U218" s="28"/>
      <c r="V218" s="28"/>
      <c r="W218" s="28"/>
      <c r="X218" s="28"/>
      <c r="Y218" s="28"/>
      <c r="Z218" s="28"/>
      <c r="AA218" s="28"/>
      <c r="AB218" s="28"/>
      <c r="AC218" s="28"/>
      <c r="AD218" s="28"/>
      <c r="AE218" s="28"/>
      <c r="AF218" s="28"/>
      <c r="AG218" s="28"/>
      <c r="AH218" s="28"/>
      <c r="AI218" s="28"/>
      <c r="AJ218" s="28"/>
      <c r="AK218" s="28"/>
      <c r="AL218" s="28"/>
      <c r="AM218" s="28"/>
      <c r="AN218" s="28"/>
      <c r="AO218" s="28"/>
      <c r="AP218" s="28"/>
    </row>
    <row r="219" spans="1:42" ht="46.5" customHeight="1">
      <c r="A219" s="102"/>
      <c r="B219" s="102"/>
      <c r="C219" s="102"/>
      <c r="D219" s="102"/>
      <c r="E219" s="102"/>
      <c r="F219" s="28"/>
      <c r="G219" s="103"/>
      <c r="H219" s="28"/>
      <c r="I219" s="28"/>
      <c r="J219" s="28"/>
      <c r="K219" s="28"/>
      <c r="L219" s="28"/>
      <c r="M219" s="28"/>
      <c r="N219" s="28"/>
      <c r="O219" s="28"/>
      <c r="P219" s="28"/>
      <c r="Q219" s="103"/>
      <c r="R219" s="28"/>
      <c r="S219" s="28"/>
      <c r="T219" s="28"/>
      <c r="U219" s="28"/>
      <c r="V219" s="28"/>
      <c r="W219" s="28"/>
      <c r="X219" s="28"/>
      <c r="Y219" s="28"/>
      <c r="Z219" s="28"/>
      <c r="AA219" s="28"/>
      <c r="AB219" s="28"/>
      <c r="AC219" s="28"/>
      <c r="AD219" s="28"/>
      <c r="AE219" s="28"/>
      <c r="AF219" s="28"/>
      <c r="AG219" s="28"/>
      <c r="AH219" s="28"/>
      <c r="AI219" s="28"/>
      <c r="AJ219" s="28"/>
      <c r="AK219" s="28"/>
      <c r="AL219" s="28"/>
      <c r="AM219" s="28"/>
      <c r="AN219" s="28"/>
      <c r="AO219" s="28"/>
      <c r="AP219" s="28"/>
    </row>
    <row r="220" spans="1:42" ht="46.5" customHeight="1">
      <c r="A220" s="102"/>
      <c r="B220" s="102"/>
      <c r="C220" s="102"/>
      <c r="D220" s="102"/>
      <c r="E220" s="102"/>
      <c r="F220" s="28"/>
      <c r="G220" s="103"/>
      <c r="H220" s="28"/>
      <c r="I220" s="28"/>
      <c r="J220" s="28"/>
      <c r="K220" s="28"/>
      <c r="L220" s="28"/>
      <c r="M220" s="28"/>
      <c r="N220" s="28"/>
      <c r="O220" s="28"/>
      <c r="P220" s="28"/>
      <c r="Q220" s="103"/>
      <c r="R220" s="28"/>
      <c r="S220" s="28"/>
      <c r="T220" s="28"/>
      <c r="U220" s="28"/>
      <c r="V220" s="28"/>
      <c r="W220" s="28"/>
      <c r="X220" s="28"/>
      <c r="Y220" s="28"/>
      <c r="Z220" s="28"/>
      <c r="AA220" s="28"/>
      <c r="AB220" s="28"/>
      <c r="AC220" s="28"/>
      <c r="AD220" s="28"/>
      <c r="AE220" s="28"/>
      <c r="AF220" s="28"/>
      <c r="AG220" s="28"/>
      <c r="AH220" s="28"/>
      <c r="AI220" s="28"/>
      <c r="AJ220" s="28"/>
      <c r="AK220" s="28"/>
      <c r="AL220" s="28"/>
      <c r="AM220" s="28"/>
      <c r="AN220" s="28"/>
      <c r="AO220" s="28"/>
      <c r="AP220" s="28"/>
    </row>
    <row r="221" spans="1:42" ht="46.5" customHeight="1">
      <c r="A221" s="102"/>
      <c r="B221" s="102"/>
      <c r="C221" s="102"/>
      <c r="D221" s="102"/>
      <c r="E221" s="102"/>
      <c r="F221" s="28"/>
      <c r="G221" s="103"/>
      <c r="H221" s="28"/>
      <c r="I221" s="28"/>
      <c r="J221" s="28"/>
      <c r="K221" s="28"/>
      <c r="L221" s="28"/>
      <c r="M221" s="28"/>
      <c r="N221" s="28"/>
      <c r="O221" s="28"/>
      <c r="P221" s="28"/>
      <c r="Q221" s="103"/>
      <c r="R221" s="28"/>
      <c r="S221" s="28"/>
      <c r="T221" s="28"/>
      <c r="U221" s="28"/>
      <c r="V221" s="28"/>
      <c r="W221" s="28"/>
      <c r="X221" s="28"/>
      <c r="Y221" s="28"/>
      <c r="Z221" s="28"/>
      <c r="AA221" s="28"/>
      <c r="AB221" s="28"/>
      <c r="AC221" s="28"/>
      <c r="AD221" s="28"/>
      <c r="AE221" s="28"/>
      <c r="AF221" s="28"/>
      <c r="AG221" s="28"/>
      <c r="AH221" s="28"/>
      <c r="AI221" s="28"/>
      <c r="AJ221" s="28"/>
      <c r="AK221" s="28"/>
      <c r="AL221" s="28"/>
      <c r="AM221" s="28"/>
      <c r="AN221" s="28"/>
      <c r="AO221" s="28"/>
      <c r="AP221" s="28"/>
    </row>
    <row r="222" spans="1:42" ht="46.5" customHeight="1">
      <c r="A222" s="102"/>
      <c r="B222" s="102"/>
      <c r="C222" s="102"/>
      <c r="D222" s="102"/>
      <c r="E222" s="102"/>
      <c r="F222" s="28"/>
      <c r="G222" s="103"/>
      <c r="H222" s="28"/>
      <c r="I222" s="28"/>
      <c r="J222" s="28"/>
      <c r="K222" s="28"/>
      <c r="L222" s="28"/>
      <c r="M222" s="28"/>
      <c r="N222" s="28"/>
      <c r="O222" s="28"/>
      <c r="P222" s="28"/>
      <c r="Q222" s="103"/>
      <c r="R222" s="28"/>
      <c r="S222" s="28"/>
      <c r="T222" s="28"/>
      <c r="U222" s="28"/>
      <c r="V222" s="28"/>
      <c r="W222" s="28"/>
      <c r="X222" s="28"/>
      <c r="Y222" s="28"/>
      <c r="Z222" s="28"/>
      <c r="AA222" s="28"/>
      <c r="AB222" s="28"/>
      <c r="AC222" s="28"/>
      <c r="AD222" s="28"/>
      <c r="AE222" s="28"/>
      <c r="AF222" s="28"/>
      <c r="AG222" s="28"/>
      <c r="AH222" s="28"/>
      <c r="AI222" s="28"/>
      <c r="AJ222" s="28"/>
      <c r="AK222" s="28"/>
      <c r="AL222" s="28"/>
      <c r="AM222" s="28"/>
      <c r="AN222" s="28"/>
      <c r="AO222" s="28"/>
      <c r="AP222" s="28"/>
    </row>
    <row r="223" spans="1:42" ht="46.5" customHeight="1">
      <c r="A223" s="102"/>
      <c r="B223" s="102"/>
      <c r="C223" s="102"/>
      <c r="D223" s="102"/>
      <c r="E223" s="102"/>
      <c r="F223" s="28"/>
      <c r="G223" s="103"/>
      <c r="H223" s="28"/>
      <c r="I223" s="28"/>
      <c r="J223" s="28"/>
      <c r="K223" s="28"/>
      <c r="L223" s="28"/>
      <c r="M223" s="28"/>
      <c r="N223" s="28"/>
      <c r="O223" s="28"/>
      <c r="P223" s="28"/>
      <c r="Q223" s="103"/>
      <c r="R223" s="28"/>
      <c r="S223" s="28"/>
      <c r="T223" s="28"/>
      <c r="U223" s="28"/>
      <c r="V223" s="28"/>
      <c r="W223" s="28"/>
      <c r="X223" s="28"/>
      <c r="Y223" s="28"/>
      <c r="Z223" s="28"/>
      <c r="AA223" s="28"/>
      <c r="AB223" s="28"/>
      <c r="AC223" s="28"/>
      <c r="AD223" s="28"/>
      <c r="AE223" s="28"/>
      <c r="AF223" s="28"/>
      <c r="AG223" s="28"/>
      <c r="AH223" s="28"/>
      <c r="AI223" s="28"/>
      <c r="AJ223" s="28"/>
      <c r="AK223" s="28"/>
      <c r="AL223" s="28"/>
      <c r="AM223" s="28"/>
      <c r="AN223" s="28"/>
      <c r="AO223" s="28"/>
      <c r="AP223" s="28"/>
    </row>
    <row r="224" spans="1:42" ht="46.5" customHeight="1">
      <c r="A224" s="102"/>
      <c r="B224" s="102"/>
      <c r="C224" s="102"/>
      <c r="D224" s="102"/>
      <c r="E224" s="102"/>
      <c r="F224" s="28"/>
      <c r="G224" s="103"/>
      <c r="H224" s="28"/>
      <c r="I224" s="28"/>
      <c r="J224" s="28"/>
      <c r="K224" s="28"/>
      <c r="L224" s="28"/>
      <c r="M224" s="28"/>
      <c r="N224" s="28"/>
      <c r="O224" s="28"/>
      <c r="P224" s="28"/>
      <c r="Q224" s="103"/>
      <c r="R224" s="28"/>
      <c r="S224" s="28"/>
      <c r="T224" s="28"/>
      <c r="U224" s="28"/>
      <c r="V224" s="28"/>
      <c r="W224" s="28"/>
      <c r="X224" s="28"/>
      <c r="Y224" s="28"/>
      <c r="Z224" s="28"/>
      <c r="AA224" s="28"/>
      <c r="AB224" s="28"/>
      <c r="AC224" s="28"/>
      <c r="AD224" s="28"/>
      <c r="AE224" s="28"/>
      <c r="AF224" s="28"/>
      <c r="AG224" s="28"/>
      <c r="AH224" s="28"/>
      <c r="AI224" s="28"/>
      <c r="AJ224" s="28"/>
      <c r="AK224" s="28"/>
      <c r="AL224" s="28"/>
      <c r="AM224" s="28"/>
      <c r="AN224" s="28"/>
      <c r="AO224" s="28"/>
      <c r="AP224" s="28"/>
    </row>
    <row r="225" spans="1:42" ht="46.5" customHeight="1">
      <c r="A225" s="102"/>
      <c r="B225" s="102"/>
      <c r="C225" s="102"/>
      <c r="D225" s="102"/>
      <c r="E225" s="102"/>
      <c r="F225" s="28"/>
      <c r="G225" s="103"/>
      <c r="H225" s="28"/>
      <c r="I225" s="28"/>
      <c r="J225" s="28"/>
      <c r="K225" s="28"/>
      <c r="L225" s="28"/>
      <c r="M225" s="28"/>
      <c r="N225" s="28"/>
      <c r="O225" s="28"/>
      <c r="P225" s="28"/>
      <c r="Q225" s="103"/>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row>
    <row r="226" spans="1:42" ht="46.5" customHeight="1">
      <c r="A226" s="102"/>
      <c r="B226" s="102"/>
      <c r="C226" s="102"/>
      <c r="D226" s="102"/>
      <c r="E226" s="102"/>
      <c r="F226" s="28"/>
      <c r="G226" s="103"/>
      <c r="H226" s="28"/>
      <c r="I226" s="28"/>
      <c r="J226" s="28"/>
      <c r="K226" s="28"/>
      <c r="L226" s="28"/>
      <c r="M226" s="28"/>
      <c r="N226" s="28"/>
      <c r="O226" s="28"/>
      <c r="P226" s="28"/>
      <c r="Q226" s="103"/>
      <c r="R226" s="28"/>
      <c r="S226" s="28"/>
      <c r="T226" s="28"/>
      <c r="U226" s="28"/>
      <c r="V226" s="28"/>
      <c r="W226" s="28"/>
      <c r="X226" s="28"/>
      <c r="Y226" s="28"/>
      <c r="Z226" s="28"/>
      <c r="AA226" s="28"/>
      <c r="AB226" s="28"/>
      <c r="AC226" s="28"/>
      <c r="AD226" s="28"/>
      <c r="AE226" s="28"/>
      <c r="AF226" s="28"/>
      <c r="AG226" s="28"/>
      <c r="AH226" s="28"/>
      <c r="AI226" s="28"/>
      <c r="AJ226" s="28"/>
      <c r="AK226" s="28"/>
      <c r="AL226" s="28"/>
      <c r="AM226" s="28"/>
      <c r="AN226" s="28"/>
      <c r="AO226" s="28"/>
      <c r="AP226" s="28"/>
    </row>
    <row r="227" spans="1:42" ht="46.5" customHeight="1">
      <c r="A227" s="102"/>
      <c r="B227" s="102"/>
      <c r="C227" s="102"/>
      <c r="D227" s="102"/>
      <c r="E227" s="102"/>
      <c r="F227" s="28"/>
      <c r="G227" s="103"/>
      <c r="H227" s="28"/>
      <c r="I227" s="28"/>
      <c r="J227" s="28"/>
      <c r="K227" s="28"/>
      <c r="L227" s="28"/>
      <c r="M227" s="28"/>
      <c r="N227" s="28"/>
      <c r="O227" s="28"/>
      <c r="P227" s="28"/>
      <c r="Q227" s="103"/>
      <c r="R227" s="28"/>
      <c r="S227" s="28"/>
      <c r="T227" s="28"/>
      <c r="U227" s="28"/>
      <c r="V227" s="28"/>
      <c r="W227" s="28"/>
      <c r="X227" s="28"/>
      <c r="Y227" s="28"/>
      <c r="Z227" s="28"/>
      <c r="AA227" s="28"/>
      <c r="AB227" s="28"/>
      <c r="AC227" s="28"/>
      <c r="AD227" s="28"/>
      <c r="AE227" s="28"/>
      <c r="AF227" s="28"/>
      <c r="AG227" s="28"/>
      <c r="AH227" s="28"/>
      <c r="AI227" s="28"/>
      <c r="AJ227" s="28"/>
      <c r="AK227" s="28"/>
      <c r="AL227" s="28"/>
      <c r="AM227" s="28"/>
      <c r="AN227" s="28"/>
      <c r="AO227" s="28"/>
      <c r="AP227" s="28"/>
    </row>
    <row r="228" spans="1:42" ht="46.5" customHeight="1">
      <c r="A228" s="102"/>
      <c r="B228" s="102"/>
      <c r="C228" s="102"/>
      <c r="D228" s="102"/>
      <c r="E228" s="102"/>
      <c r="F228" s="28"/>
      <c r="G228" s="103"/>
      <c r="H228" s="28"/>
      <c r="I228" s="28"/>
      <c r="J228" s="28"/>
      <c r="K228" s="28"/>
      <c r="L228" s="28"/>
      <c r="M228" s="28"/>
      <c r="N228" s="28"/>
      <c r="O228" s="28"/>
      <c r="P228" s="28"/>
      <c r="Q228" s="103"/>
      <c r="R228" s="28"/>
      <c r="S228" s="28"/>
      <c r="T228" s="28"/>
      <c r="U228" s="28"/>
      <c r="V228" s="28"/>
      <c r="W228" s="28"/>
      <c r="X228" s="28"/>
      <c r="Y228" s="28"/>
      <c r="Z228" s="28"/>
      <c r="AA228" s="28"/>
      <c r="AB228" s="28"/>
      <c r="AC228" s="28"/>
      <c r="AD228" s="28"/>
      <c r="AE228" s="28"/>
      <c r="AF228" s="28"/>
      <c r="AG228" s="28"/>
      <c r="AH228" s="28"/>
      <c r="AI228" s="28"/>
      <c r="AJ228" s="28"/>
      <c r="AK228" s="28"/>
      <c r="AL228" s="28"/>
      <c r="AM228" s="28"/>
      <c r="AN228" s="28"/>
      <c r="AO228" s="28"/>
      <c r="AP228" s="28"/>
    </row>
    <row r="229" spans="1:42" ht="46.5" customHeight="1">
      <c r="A229" s="102"/>
      <c r="B229" s="102"/>
      <c r="C229" s="102"/>
      <c r="D229" s="102"/>
      <c r="E229" s="102"/>
      <c r="F229" s="28"/>
      <c r="G229" s="103"/>
      <c r="H229" s="28"/>
      <c r="I229" s="28"/>
      <c r="J229" s="28"/>
      <c r="K229" s="28"/>
      <c r="L229" s="28"/>
      <c r="M229" s="28"/>
      <c r="N229" s="28"/>
      <c r="O229" s="28"/>
      <c r="P229" s="28"/>
      <c r="Q229" s="103"/>
      <c r="R229" s="28"/>
      <c r="S229" s="28"/>
      <c r="T229" s="28"/>
      <c r="U229" s="28"/>
      <c r="V229" s="28"/>
      <c r="W229" s="28"/>
      <c r="X229" s="28"/>
      <c r="Y229" s="28"/>
      <c r="Z229" s="28"/>
      <c r="AA229" s="28"/>
      <c r="AB229" s="28"/>
      <c r="AC229" s="28"/>
      <c r="AD229" s="28"/>
      <c r="AE229" s="28"/>
      <c r="AF229" s="28"/>
      <c r="AG229" s="28"/>
      <c r="AH229" s="28"/>
      <c r="AI229" s="28"/>
      <c r="AJ229" s="28"/>
      <c r="AK229" s="28"/>
      <c r="AL229" s="28"/>
      <c r="AM229" s="28"/>
      <c r="AN229" s="28"/>
      <c r="AO229" s="28"/>
      <c r="AP229" s="28"/>
    </row>
    <row r="230" spans="1:42" ht="46.5" customHeight="1">
      <c r="A230" s="102"/>
      <c r="B230" s="102"/>
      <c r="C230" s="102"/>
      <c r="D230" s="102"/>
      <c r="E230" s="102"/>
      <c r="F230" s="28"/>
      <c r="G230" s="103"/>
      <c r="H230" s="28"/>
      <c r="I230" s="28"/>
      <c r="J230" s="28"/>
      <c r="K230" s="28"/>
      <c r="L230" s="28"/>
      <c r="M230" s="28"/>
      <c r="N230" s="28"/>
      <c r="O230" s="28"/>
      <c r="P230" s="28"/>
      <c r="Q230" s="103"/>
      <c r="R230" s="28"/>
      <c r="S230" s="28"/>
      <c r="T230" s="28"/>
      <c r="U230" s="28"/>
      <c r="V230" s="28"/>
      <c r="W230" s="28"/>
      <c r="X230" s="28"/>
      <c r="Y230" s="28"/>
      <c r="Z230" s="28"/>
      <c r="AA230" s="28"/>
      <c r="AB230" s="28"/>
      <c r="AC230" s="28"/>
      <c r="AD230" s="28"/>
      <c r="AE230" s="28"/>
      <c r="AF230" s="28"/>
      <c r="AG230" s="28"/>
      <c r="AH230" s="28"/>
      <c r="AI230" s="28"/>
      <c r="AJ230" s="28"/>
      <c r="AK230" s="28"/>
      <c r="AL230" s="28"/>
      <c r="AM230" s="28"/>
      <c r="AN230" s="28"/>
      <c r="AO230" s="28"/>
      <c r="AP230" s="28"/>
    </row>
    <row r="231" spans="1:42" ht="46.5" customHeight="1">
      <c r="A231" s="102"/>
      <c r="B231" s="102"/>
      <c r="C231" s="102"/>
      <c r="D231" s="102"/>
      <c r="E231" s="102"/>
      <c r="F231" s="28"/>
      <c r="G231" s="103"/>
      <c r="H231" s="28"/>
      <c r="I231" s="28"/>
      <c r="J231" s="28"/>
      <c r="K231" s="28"/>
      <c r="L231" s="28"/>
      <c r="M231" s="28"/>
      <c r="N231" s="28"/>
      <c r="O231" s="28"/>
      <c r="P231" s="28"/>
      <c r="Q231" s="103"/>
      <c r="R231" s="28"/>
      <c r="S231" s="28"/>
      <c r="T231" s="28"/>
      <c r="U231" s="28"/>
      <c r="V231" s="28"/>
      <c r="W231" s="28"/>
      <c r="X231" s="28"/>
      <c r="Y231" s="28"/>
      <c r="Z231" s="28"/>
      <c r="AA231" s="28"/>
      <c r="AB231" s="28"/>
      <c r="AC231" s="28"/>
      <c r="AD231" s="28"/>
      <c r="AE231" s="28"/>
      <c r="AF231" s="28"/>
      <c r="AG231" s="28"/>
      <c r="AH231" s="28"/>
      <c r="AI231" s="28"/>
      <c r="AJ231" s="28"/>
      <c r="AK231" s="28"/>
      <c r="AL231" s="28"/>
      <c r="AM231" s="28"/>
      <c r="AN231" s="28"/>
      <c r="AO231" s="28"/>
      <c r="AP231" s="28"/>
    </row>
    <row r="232" spans="1:42" ht="46.5" customHeight="1">
      <c r="A232" s="102"/>
      <c r="B232" s="102"/>
      <c r="C232" s="102"/>
      <c r="D232" s="102"/>
      <c r="E232" s="102"/>
      <c r="F232" s="28"/>
      <c r="G232" s="103"/>
      <c r="H232" s="28"/>
      <c r="I232" s="28"/>
      <c r="J232" s="28"/>
      <c r="K232" s="28"/>
      <c r="L232" s="28"/>
      <c r="M232" s="28"/>
      <c r="N232" s="28"/>
      <c r="O232" s="28"/>
      <c r="P232" s="28"/>
      <c r="Q232" s="103"/>
      <c r="R232" s="28"/>
      <c r="S232" s="28"/>
      <c r="T232" s="28"/>
      <c r="U232" s="28"/>
      <c r="V232" s="28"/>
      <c r="W232" s="28"/>
      <c r="X232" s="28"/>
      <c r="Y232" s="28"/>
      <c r="Z232" s="28"/>
      <c r="AA232" s="28"/>
      <c r="AB232" s="28"/>
      <c r="AC232" s="28"/>
      <c r="AD232" s="28"/>
      <c r="AE232" s="28"/>
      <c r="AF232" s="28"/>
      <c r="AG232" s="28"/>
      <c r="AH232" s="28"/>
      <c r="AI232" s="28"/>
      <c r="AJ232" s="28"/>
      <c r="AK232" s="28"/>
      <c r="AL232" s="28"/>
      <c r="AM232" s="28"/>
      <c r="AN232" s="28"/>
      <c r="AO232" s="28"/>
      <c r="AP232" s="28"/>
    </row>
    <row r="233" spans="1:42" ht="46.5" customHeight="1">
      <c r="A233" s="102"/>
      <c r="B233" s="102"/>
      <c r="C233" s="102"/>
      <c r="D233" s="102"/>
      <c r="E233" s="102"/>
      <c r="F233" s="28"/>
      <c r="G233" s="103"/>
      <c r="H233" s="28"/>
      <c r="I233" s="28"/>
      <c r="J233" s="28"/>
      <c r="K233" s="28"/>
      <c r="L233" s="28"/>
      <c r="M233" s="28"/>
      <c r="N233" s="28"/>
      <c r="O233" s="28"/>
      <c r="P233" s="28"/>
      <c r="Q233" s="103"/>
      <c r="R233" s="28"/>
      <c r="S233" s="28"/>
      <c r="T233" s="28"/>
      <c r="U233" s="28"/>
      <c r="V233" s="28"/>
      <c r="W233" s="28"/>
      <c r="X233" s="28"/>
      <c r="Y233" s="28"/>
      <c r="Z233" s="28"/>
      <c r="AA233" s="28"/>
      <c r="AB233" s="28"/>
      <c r="AC233" s="28"/>
      <c r="AD233" s="28"/>
      <c r="AE233" s="28"/>
      <c r="AF233" s="28"/>
      <c r="AG233" s="28"/>
      <c r="AH233" s="28"/>
      <c r="AI233" s="28"/>
      <c r="AJ233" s="28"/>
      <c r="AK233" s="28"/>
      <c r="AL233" s="28"/>
      <c r="AM233" s="28"/>
      <c r="AN233" s="28"/>
      <c r="AO233" s="28"/>
      <c r="AP233" s="28"/>
    </row>
    <row r="234" spans="1:42" ht="46.5" customHeight="1">
      <c r="A234" s="102"/>
      <c r="B234" s="102"/>
      <c r="C234" s="102"/>
      <c r="D234" s="102"/>
      <c r="E234" s="102"/>
      <c r="F234" s="28"/>
      <c r="G234" s="103"/>
      <c r="H234" s="28"/>
      <c r="I234" s="28"/>
      <c r="J234" s="28"/>
      <c r="K234" s="28"/>
      <c r="L234" s="28"/>
      <c r="M234" s="28"/>
      <c r="N234" s="28"/>
      <c r="O234" s="28"/>
      <c r="P234" s="28"/>
      <c r="Q234" s="103"/>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row>
    <row r="235" spans="1:42" ht="46.5" customHeight="1">
      <c r="A235" s="102"/>
      <c r="B235" s="102"/>
      <c r="C235" s="102"/>
      <c r="D235" s="102"/>
      <c r="E235" s="102"/>
      <c r="F235" s="28"/>
      <c r="G235" s="103"/>
      <c r="H235" s="28"/>
      <c r="I235" s="28"/>
      <c r="J235" s="28"/>
      <c r="K235" s="28"/>
      <c r="L235" s="28"/>
      <c r="M235" s="28"/>
      <c r="N235" s="28"/>
      <c r="O235" s="28"/>
      <c r="P235" s="28"/>
      <c r="Q235" s="103"/>
      <c r="R235" s="28"/>
      <c r="S235" s="28"/>
      <c r="T235" s="28"/>
      <c r="U235" s="28"/>
      <c r="V235" s="28"/>
      <c r="W235" s="28"/>
      <c r="X235" s="28"/>
      <c r="Y235" s="28"/>
      <c r="Z235" s="28"/>
      <c r="AA235" s="28"/>
      <c r="AB235" s="28"/>
      <c r="AC235" s="28"/>
      <c r="AD235" s="28"/>
      <c r="AE235" s="28"/>
      <c r="AF235" s="28"/>
      <c r="AG235" s="28"/>
      <c r="AH235" s="28"/>
      <c r="AI235" s="28"/>
      <c r="AJ235" s="28"/>
      <c r="AK235" s="28"/>
      <c r="AL235" s="28"/>
      <c r="AM235" s="28"/>
      <c r="AN235" s="28"/>
      <c r="AO235" s="28"/>
      <c r="AP235" s="28"/>
    </row>
    <row r="236" spans="1:42" ht="46.5" customHeight="1">
      <c r="A236" s="102"/>
      <c r="B236" s="102"/>
      <c r="C236" s="102"/>
      <c r="D236" s="102"/>
      <c r="E236" s="102"/>
      <c r="F236" s="28"/>
      <c r="G236" s="103"/>
      <c r="H236" s="28"/>
      <c r="I236" s="28"/>
      <c r="J236" s="28"/>
      <c r="K236" s="28"/>
      <c r="L236" s="28"/>
      <c r="M236" s="28"/>
      <c r="N236" s="28"/>
      <c r="O236" s="28"/>
      <c r="P236" s="28"/>
      <c r="Q236" s="103"/>
      <c r="R236" s="28"/>
      <c r="S236" s="28"/>
      <c r="T236" s="28"/>
      <c r="U236" s="28"/>
      <c r="V236" s="28"/>
      <c r="W236" s="28"/>
      <c r="X236" s="28"/>
      <c r="Y236" s="28"/>
      <c r="Z236" s="28"/>
      <c r="AA236" s="28"/>
      <c r="AB236" s="28"/>
      <c r="AC236" s="28"/>
      <c r="AD236" s="28"/>
      <c r="AE236" s="28"/>
      <c r="AF236" s="28"/>
      <c r="AG236" s="28"/>
      <c r="AH236" s="28"/>
      <c r="AI236" s="28"/>
      <c r="AJ236" s="28"/>
      <c r="AK236" s="28"/>
      <c r="AL236" s="28"/>
      <c r="AM236" s="28"/>
      <c r="AN236" s="28"/>
      <c r="AO236" s="28"/>
      <c r="AP236" s="28"/>
    </row>
    <row r="237" spans="1:42" ht="46.5" customHeight="1">
      <c r="A237" s="102"/>
      <c r="B237" s="102"/>
      <c r="C237" s="102"/>
      <c r="D237" s="102"/>
      <c r="E237" s="102"/>
      <c r="F237" s="28"/>
      <c r="G237" s="103"/>
      <c r="H237" s="28"/>
      <c r="I237" s="28"/>
      <c r="J237" s="28"/>
      <c r="K237" s="28"/>
      <c r="L237" s="28"/>
      <c r="M237" s="28"/>
      <c r="N237" s="28"/>
      <c r="O237" s="28"/>
      <c r="P237" s="28"/>
      <c r="Q237" s="103"/>
      <c r="R237" s="28"/>
      <c r="S237" s="28"/>
      <c r="T237" s="28"/>
      <c r="U237" s="28"/>
      <c r="V237" s="28"/>
      <c r="W237" s="28"/>
      <c r="X237" s="28"/>
      <c r="Y237" s="28"/>
      <c r="Z237" s="28"/>
      <c r="AA237" s="28"/>
      <c r="AB237" s="28"/>
      <c r="AC237" s="28"/>
      <c r="AD237" s="28"/>
      <c r="AE237" s="28"/>
      <c r="AF237" s="28"/>
      <c r="AG237" s="28"/>
      <c r="AH237" s="28"/>
      <c r="AI237" s="28"/>
      <c r="AJ237" s="28"/>
      <c r="AK237" s="28"/>
      <c r="AL237" s="28"/>
      <c r="AM237" s="28"/>
      <c r="AN237" s="28"/>
      <c r="AO237" s="28"/>
      <c r="AP237" s="28"/>
    </row>
    <row r="238" spans="1:42" ht="46.5" customHeight="1">
      <c r="A238" s="102"/>
      <c r="B238" s="102"/>
      <c r="C238" s="102"/>
      <c r="D238" s="102"/>
      <c r="E238" s="102"/>
      <c r="F238" s="28"/>
      <c r="G238" s="103"/>
      <c r="H238" s="28"/>
      <c r="I238" s="28"/>
      <c r="J238" s="28"/>
      <c r="K238" s="28"/>
      <c r="L238" s="28"/>
      <c r="M238" s="28"/>
      <c r="N238" s="28"/>
      <c r="O238" s="28"/>
      <c r="P238" s="28"/>
      <c r="Q238" s="103"/>
      <c r="R238" s="28"/>
      <c r="S238" s="28"/>
      <c r="T238" s="28"/>
      <c r="U238" s="28"/>
      <c r="V238" s="28"/>
      <c r="W238" s="28"/>
      <c r="X238" s="28"/>
      <c r="Y238" s="28"/>
      <c r="Z238" s="28"/>
      <c r="AA238" s="28"/>
      <c r="AB238" s="28"/>
      <c r="AC238" s="28"/>
      <c r="AD238" s="28"/>
      <c r="AE238" s="28"/>
      <c r="AF238" s="28"/>
      <c r="AG238" s="28"/>
      <c r="AH238" s="28"/>
      <c r="AI238" s="28"/>
      <c r="AJ238" s="28"/>
      <c r="AK238" s="28"/>
      <c r="AL238" s="28"/>
      <c r="AM238" s="28"/>
      <c r="AN238" s="28"/>
      <c r="AO238" s="28"/>
      <c r="AP238" s="28"/>
    </row>
    <row r="239" spans="1:42" ht="46.5" customHeight="1">
      <c r="A239" s="102"/>
      <c r="B239" s="102"/>
      <c r="C239" s="102"/>
      <c r="D239" s="102"/>
      <c r="E239" s="102"/>
      <c r="F239" s="28"/>
      <c r="G239" s="103"/>
      <c r="H239" s="28"/>
      <c r="I239" s="28"/>
      <c r="J239" s="28"/>
      <c r="K239" s="28"/>
      <c r="L239" s="28"/>
      <c r="M239" s="28"/>
      <c r="N239" s="28"/>
      <c r="O239" s="28"/>
      <c r="P239" s="28"/>
      <c r="Q239" s="103"/>
      <c r="R239" s="28"/>
      <c r="S239" s="28"/>
      <c r="T239" s="28"/>
      <c r="U239" s="28"/>
      <c r="V239" s="28"/>
      <c r="W239" s="28"/>
      <c r="X239" s="28"/>
      <c r="Y239" s="28"/>
      <c r="Z239" s="28"/>
      <c r="AA239" s="28"/>
      <c r="AB239" s="28"/>
      <c r="AC239" s="28"/>
      <c r="AD239" s="28"/>
      <c r="AE239" s="28"/>
      <c r="AF239" s="28"/>
      <c r="AG239" s="28"/>
      <c r="AH239" s="28"/>
      <c r="AI239" s="28"/>
      <c r="AJ239" s="28"/>
      <c r="AK239" s="28"/>
      <c r="AL239" s="28"/>
      <c r="AM239" s="28"/>
      <c r="AN239" s="28"/>
      <c r="AO239" s="28"/>
      <c r="AP239" s="28"/>
    </row>
    <row r="240" spans="1:42" ht="46.5" customHeight="1">
      <c r="A240" s="102"/>
      <c r="B240" s="102"/>
      <c r="C240" s="102"/>
      <c r="D240" s="102"/>
      <c r="E240" s="102"/>
      <c r="F240" s="28"/>
      <c r="G240" s="103"/>
      <c r="H240" s="28"/>
      <c r="I240" s="28"/>
      <c r="J240" s="28"/>
      <c r="K240" s="28"/>
      <c r="L240" s="28"/>
      <c r="M240" s="28"/>
      <c r="N240" s="28"/>
      <c r="O240" s="28"/>
      <c r="P240" s="28"/>
      <c r="Q240" s="103"/>
      <c r="R240" s="28"/>
      <c r="S240" s="28"/>
      <c r="T240" s="28"/>
      <c r="U240" s="28"/>
      <c r="V240" s="28"/>
      <c r="W240" s="28"/>
      <c r="X240" s="28"/>
      <c r="Y240" s="28"/>
      <c r="Z240" s="28"/>
      <c r="AA240" s="28"/>
      <c r="AB240" s="28"/>
      <c r="AC240" s="28"/>
      <c r="AD240" s="28"/>
      <c r="AE240" s="28"/>
      <c r="AF240" s="28"/>
      <c r="AG240" s="28"/>
      <c r="AH240" s="28"/>
      <c r="AI240" s="28"/>
      <c r="AJ240" s="28"/>
      <c r="AK240" s="28"/>
      <c r="AL240" s="28"/>
      <c r="AM240" s="28"/>
      <c r="AN240" s="28"/>
      <c r="AO240" s="28"/>
      <c r="AP240" s="28"/>
    </row>
    <row r="241" spans="1:42" ht="46.5" customHeight="1">
      <c r="A241" s="102"/>
      <c r="B241" s="102"/>
      <c r="C241" s="102"/>
      <c r="D241" s="102"/>
      <c r="E241" s="102"/>
      <c r="F241" s="28"/>
      <c r="G241" s="103"/>
      <c r="H241" s="28"/>
      <c r="I241" s="28"/>
      <c r="J241" s="28"/>
      <c r="K241" s="28"/>
      <c r="L241" s="28"/>
      <c r="M241" s="28"/>
      <c r="N241" s="28"/>
      <c r="O241" s="28"/>
      <c r="P241" s="28"/>
      <c r="Q241" s="103"/>
      <c r="R241" s="28"/>
      <c r="S241" s="28"/>
      <c r="T241" s="28"/>
      <c r="U241" s="28"/>
      <c r="V241" s="28"/>
      <c r="W241" s="28"/>
      <c r="X241" s="28"/>
      <c r="Y241" s="28"/>
      <c r="Z241" s="28"/>
      <c r="AA241" s="28"/>
      <c r="AB241" s="28"/>
      <c r="AC241" s="28"/>
      <c r="AD241" s="28"/>
      <c r="AE241" s="28"/>
      <c r="AF241" s="28"/>
      <c r="AG241" s="28"/>
      <c r="AH241" s="28"/>
      <c r="AI241" s="28"/>
      <c r="AJ241" s="28"/>
      <c r="AK241" s="28"/>
      <c r="AL241" s="28"/>
      <c r="AM241" s="28"/>
      <c r="AN241" s="28"/>
      <c r="AO241" s="28"/>
      <c r="AP241" s="28"/>
    </row>
    <row r="242" spans="1:42" ht="46.5" customHeight="1">
      <c r="A242" s="102"/>
      <c r="B242" s="102"/>
      <c r="C242" s="102"/>
      <c r="D242" s="102"/>
      <c r="E242" s="102"/>
      <c r="F242" s="28"/>
      <c r="G242" s="103"/>
      <c r="H242" s="28"/>
      <c r="I242" s="28"/>
      <c r="J242" s="28"/>
      <c r="K242" s="28"/>
      <c r="L242" s="28"/>
      <c r="M242" s="28"/>
      <c r="N242" s="28"/>
      <c r="O242" s="28"/>
      <c r="P242" s="28"/>
      <c r="Q242" s="103"/>
      <c r="R242" s="28"/>
      <c r="S242" s="28"/>
      <c r="T242" s="28"/>
      <c r="U242" s="28"/>
      <c r="V242" s="28"/>
      <c r="W242" s="28"/>
      <c r="X242" s="28"/>
      <c r="Y242" s="28"/>
      <c r="Z242" s="28"/>
      <c r="AA242" s="28"/>
      <c r="AB242" s="28"/>
      <c r="AC242" s="28"/>
      <c r="AD242" s="28"/>
      <c r="AE242" s="28"/>
      <c r="AF242" s="28"/>
      <c r="AG242" s="28"/>
      <c r="AH242" s="28"/>
      <c r="AI242" s="28"/>
      <c r="AJ242" s="28"/>
      <c r="AK242" s="28"/>
      <c r="AL242" s="28"/>
      <c r="AM242" s="28"/>
      <c r="AN242" s="28"/>
      <c r="AO242" s="28"/>
      <c r="AP242" s="28"/>
    </row>
    <row r="243" spans="1:42" ht="46.5" customHeight="1">
      <c r="A243" s="102"/>
      <c r="B243" s="102"/>
      <c r="C243" s="102"/>
      <c r="D243" s="102"/>
      <c r="E243" s="102"/>
      <c r="F243" s="28"/>
      <c r="G243" s="103"/>
      <c r="H243" s="28"/>
      <c r="I243" s="28"/>
      <c r="J243" s="28"/>
      <c r="K243" s="28"/>
      <c r="L243" s="28"/>
      <c r="M243" s="28"/>
      <c r="N243" s="28"/>
      <c r="O243" s="28"/>
      <c r="P243" s="28"/>
      <c r="Q243" s="103"/>
      <c r="R243" s="28"/>
      <c r="S243" s="28"/>
      <c r="T243" s="28"/>
      <c r="U243" s="28"/>
      <c r="V243" s="28"/>
      <c r="W243" s="28"/>
      <c r="X243" s="28"/>
      <c r="Y243" s="28"/>
      <c r="Z243" s="28"/>
      <c r="AA243" s="28"/>
      <c r="AB243" s="28"/>
      <c r="AC243" s="28"/>
      <c r="AD243" s="28"/>
      <c r="AE243" s="28"/>
      <c r="AF243" s="28"/>
      <c r="AG243" s="28"/>
      <c r="AH243" s="28"/>
      <c r="AI243" s="28"/>
      <c r="AJ243" s="28"/>
      <c r="AK243" s="28"/>
      <c r="AL243" s="28"/>
      <c r="AM243" s="28"/>
      <c r="AN243" s="28"/>
      <c r="AO243" s="28"/>
      <c r="AP243" s="28"/>
    </row>
    <row r="244" spans="1:42" ht="46.5" customHeight="1">
      <c r="A244" s="102"/>
      <c r="B244" s="102"/>
      <c r="C244" s="102"/>
      <c r="D244" s="102"/>
      <c r="E244" s="102"/>
      <c r="F244" s="28"/>
      <c r="G244" s="103"/>
      <c r="H244" s="28"/>
      <c r="I244" s="28"/>
      <c r="J244" s="28"/>
      <c r="K244" s="28"/>
      <c r="L244" s="28"/>
      <c r="M244" s="28"/>
      <c r="N244" s="28"/>
      <c r="O244" s="28"/>
      <c r="P244" s="28"/>
      <c r="Q244" s="103"/>
      <c r="R244" s="28"/>
      <c r="S244" s="28"/>
      <c r="T244" s="28"/>
      <c r="U244" s="28"/>
      <c r="V244" s="28"/>
      <c r="W244" s="28"/>
      <c r="X244" s="28"/>
      <c r="Y244" s="28"/>
      <c r="Z244" s="28"/>
      <c r="AA244" s="28"/>
      <c r="AB244" s="28"/>
      <c r="AC244" s="28"/>
      <c r="AD244" s="28"/>
      <c r="AE244" s="28"/>
      <c r="AF244" s="28"/>
      <c r="AG244" s="28"/>
      <c r="AH244" s="28"/>
      <c r="AI244" s="28"/>
      <c r="AJ244" s="28"/>
      <c r="AK244" s="28"/>
      <c r="AL244" s="28"/>
      <c r="AM244" s="28"/>
      <c r="AN244" s="28"/>
      <c r="AO244" s="28"/>
      <c r="AP244" s="28"/>
    </row>
    <row r="245" spans="1:42" ht="46.5" customHeight="1">
      <c r="A245" s="102"/>
      <c r="B245" s="102"/>
      <c r="C245" s="102"/>
      <c r="D245" s="102"/>
      <c r="E245" s="102"/>
      <c r="F245" s="28"/>
      <c r="G245" s="103"/>
      <c r="H245" s="28"/>
      <c r="I245" s="28"/>
      <c r="J245" s="28"/>
      <c r="K245" s="28"/>
      <c r="L245" s="28"/>
      <c r="M245" s="28"/>
      <c r="N245" s="28"/>
      <c r="O245" s="28"/>
      <c r="P245" s="28"/>
      <c r="Q245" s="103"/>
      <c r="R245" s="28"/>
      <c r="S245" s="28"/>
      <c r="T245" s="28"/>
      <c r="U245" s="28"/>
      <c r="V245" s="28"/>
      <c r="W245" s="28"/>
      <c r="X245" s="28"/>
      <c r="Y245" s="28"/>
      <c r="Z245" s="28"/>
      <c r="AA245" s="28"/>
      <c r="AB245" s="28"/>
      <c r="AC245" s="28"/>
      <c r="AD245" s="28"/>
      <c r="AE245" s="28"/>
      <c r="AF245" s="28"/>
      <c r="AG245" s="28"/>
      <c r="AH245" s="28"/>
      <c r="AI245" s="28"/>
      <c r="AJ245" s="28"/>
      <c r="AK245" s="28"/>
      <c r="AL245" s="28"/>
      <c r="AM245" s="28"/>
      <c r="AN245" s="28"/>
      <c r="AO245" s="28"/>
      <c r="AP245" s="28"/>
    </row>
    <row r="246" spans="1:42" ht="46.5" customHeight="1">
      <c r="A246" s="102"/>
      <c r="B246" s="102"/>
      <c r="C246" s="102"/>
      <c r="D246" s="102"/>
      <c r="E246" s="102"/>
      <c r="F246" s="28"/>
      <c r="G246" s="103"/>
      <c r="H246" s="28"/>
      <c r="I246" s="28"/>
      <c r="J246" s="28"/>
      <c r="K246" s="28"/>
      <c r="L246" s="28"/>
      <c r="M246" s="28"/>
      <c r="N246" s="28"/>
      <c r="O246" s="28"/>
      <c r="P246" s="28"/>
      <c r="Q246" s="103"/>
      <c r="R246" s="28"/>
      <c r="S246" s="28"/>
      <c r="T246" s="28"/>
      <c r="U246" s="28"/>
      <c r="V246" s="28"/>
      <c r="W246" s="28"/>
      <c r="X246" s="28"/>
      <c r="Y246" s="28"/>
      <c r="Z246" s="28"/>
      <c r="AA246" s="28"/>
      <c r="AB246" s="28"/>
      <c r="AC246" s="28"/>
      <c r="AD246" s="28"/>
      <c r="AE246" s="28"/>
      <c r="AF246" s="28"/>
      <c r="AG246" s="28"/>
      <c r="AH246" s="28"/>
      <c r="AI246" s="28"/>
      <c r="AJ246" s="28"/>
      <c r="AK246" s="28"/>
      <c r="AL246" s="28"/>
      <c r="AM246" s="28"/>
      <c r="AN246" s="28"/>
      <c r="AO246" s="28"/>
      <c r="AP246" s="28"/>
    </row>
    <row r="247" spans="1:42" ht="46.5" customHeight="1">
      <c r="A247" s="102"/>
      <c r="B247" s="102"/>
      <c r="C247" s="102"/>
      <c r="D247" s="102"/>
      <c r="E247" s="102"/>
      <c r="F247" s="28"/>
      <c r="G247" s="103"/>
      <c r="H247" s="28"/>
      <c r="I247" s="28"/>
      <c r="J247" s="28"/>
      <c r="K247" s="28"/>
      <c r="L247" s="28"/>
      <c r="M247" s="28"/>
      <c r="N247" s="28"/>
      <c r="O247" s="28"/>
      <c r="P247" s="28"/>
      <c r="Q247" s="103"/>
      <c r="R247" s="28"/>
      <c r="S247" s="28"/>
      <c r="T247" s="28"/>
      <c r="U247" s="28"/>
      <c r="V247" s="28"/>
      <c r="W247" s="28"/>
      <c r="X247" s="28"/>
      <c r="Y247" s="28"/>
      <c r="Z247" s="28"/>
      <c r="AA247" s="28"/>
      <c r="AB247" s="28"/>
      <c r="AC247" s="28"/>
      <c r="AD247" s="28"/>
      <c r="AE247" s="28"/>
      <c r="AF247" s="28"/>
      <c r="AG247" s="28"/>
      <c r="AH247" s="28"/>
      <c r="AI247" s="28"/>
      <c r="AJ247" s="28"/>
      <c r="AK247" s="28"/>
      <c r="AL247" s="28"/>
      <c r="AM247" s="28"/>
      <c r="AN247" s="28"/>
      <c r="AO247" s="28"/>
      <c r="AP247" s="28"/>
    </row>
    <row r="248" spans="1:42" ht="46.5" customHeight="1">
      <c r="A248" s="102"/>
      <c r="B248" s="102"/>
      <c r="C248" s="102"/>
      <c r="D248" s="102"/>
      <c r="E248" s="102"/>
      <c r="F248" s="28"/>
      <c r="G248" s="103"/>
      <c r="H248" s="28"/>
      <c r="I248" s="28"/>
      <c r="J248" s="28"/>
      <c r="K248" s="28"/>
      <c r="L248" s="28"/>
      <c r="M248" s="28"/>
      <c r="N248" s="28"/>
      <c r="O248" s="28"/>
      <c r="P248" s="28"/>
      <c r="Q248" s="103"/>
      <c r="R248" s="28"/>
      <c r="S248" s="28"/>
      <c r="T248" s="28"/>
      <c r="U248" s="28"/>
      <c r="V248" s="28"/>
      <c r="W248" s="28"/>
      <c r="X248" s="28"/>
      <c r="Y248" s="28"/>
      <c r="Z248" s="28"/>
      <c r="AA248" s="28"/>
      <c r="AB248" s="28"/>
      <c r="AC248" s="28"/>
      <c r="AD248" s="28"/>
      <c r="AE248" s="28"/>
      <c r="AF248" s="28"/>
      <c r="AG248" s="28"/>
      <c r="AH248" s="28"/>
      <c r="AI248" s="28"/>
      <c r="AJ248" s="28"/>
      <c r="AK248" s="28"/>
      <c r="AL248" s="28"/>
      <c r="AM248" s="28"/>
      <c r="AN248" s="28"/>
      <c r="AO248" s="28"/>
      <c r="AP248" s="28"/>
    </row>
    <row r="249" spans="1:42" ht="46.5" customHeight="1">
      <c r="A249" s="102"/>
      <c r="B249" s="102"/>
      <c r="C249" s="102"/>
      <c r="D249" s="102"/>
      <c r="E249" s="102"/>
      <c r="F249" s="28"/>
      <c r="G249" s="103"/>
      <c r="H249" s="28"/>
      <c r="I249" s="28"/>
      <c r="J249" s="28"/>
      <c r="K249" s="28"/>
      <c r="L249" s="28"/>
      <c r="M249" s="28"/>
      <c r="N249" s="28"/>
      <c r="O249" s="28"/>
      <c r="P249" s="28"/>
      <c r="Q249" s="103"/>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row>
    <row r="250" spans="1:42" ht="46.5" customHeight="1">
      <c r="A250" s="102"/>
      <c r="B250" s="102"/>
      <c r="C250" s="102"/>
      <c r="D250" s="102"/>
      <c r="E250" s="102"/>
      <c r="F250" s="28"/>
      <c r="G250" s="103"/>
      <c r="H250" s="28"/>
      <c r="I250" s="28"/>
      <c r="J250" s="28"/>
      <c r="K250" s="28"/>
      <c r="L250" s="28"/>
      <c r="M250" s="28"/>
      <c r="N250" s="28"/>
      <c r="O250" s="28"/>
      <c r="P250" s="28"/>
      <c r="Q250" s="103"/>
      <c r="R250" s="28"/>
      <c r="S250" s="28"/>
      <c r="T250" s="28"/>
      <c r="U250" s="28"/>
      <c r="V250" s="28"/>
      <c r="W250" s="28"/>
      <c r="X250" s="28"/>
      <c r="Y250" s="28"/>
      <c r="Z250" s="28"/>
      <c r="AA250" s="28"/>
      <c r="AB250" s="28"/>
      <c r="AC250" s="28"/>
      <c r="AD250" s="28"/>
      <c r="AE250" s="28"/>
      <c r="AF250" s="28"/>
      <c r="AG250" s="28"/>
      <c r="AH250" s="28"/>
      <c r="AI250" s="28"/>
      <c r="AJ250" s="28"/>
      <c r="AK250" s="28"/>
      <c r="AL250" s="28"/>
      <c r="AM250" s="28"/>
      <c r="AN250" s="28"/>
      <c r="AO250" s="28"/>
      <c r="AP250" s="28"/>
    </row>
    <row r="251" spans="1:42" ht="46.5" customHeight="1">
      <c r="A251" s="102"/>
      <c r="B251" s="102"/>
      <c r="C251" s="102"/>
      <c r="D251" s="102"/>
      <c r="E251" s="102"/>
      <c r="F251" s="28"/>
      <c r="G251" s="103"/>
      <c r="H251" s="28"/>
      <c r="I251" s="28"/>
      <c r="J251" s="28"/>
      <c r="K251" s="28"/>
      <c r="L251" s="28"/>
      <c r="M251" s="28"/>
      <c r="N251" s="28"/>
      <c r="O251" s="28"/>
      <c r="P251" s="28"/>
      <c r="Q251" s="103"/>
      <c r="R251" s="28"/>
      <c r="S251" s="28"/>
      <c r="T251" s="28"/>
      <c r="U251" s="28"/>
      <c r="V251" s="28"/>
      <c r="W251" s="28"/>
      <c r="X251" s="28"/>
      <c r="Y251" s="28"/>
      <c r="Z251" s="28"/>
      <c r="AA251" s="28"/>
      <c r="AB251" s="28"/>
      <c r="AC251" s="28"/>
      <c r="AD251" s="28"/>
      <c r="AE251" s="28"/>
      <c r="AF251" s="28"/>
      <c r="AG251" s="28"/>
      <c r="AH251" s="28"/>
      <c r="AI251" s="28"/>
      <c r="AJ251" s="28"/>
      <c r="AK251" s="28"/>
      <c r="AL251" s="28"/>
      <c r="AM251" s="28"/>
      <c r="AN251" s="28"/>
      <c r="AO251" s="28"/>
      <c r="AP251" s="28"/>
    </row>
    <row r="252" spans="1:42" ht="46.5" customHeight="1">
      <c r="A252" s="102"/>
      <c r="B252" s="102"/>
      <c r="C252" s="102"/>
      <c r="D252" s="102"/>
      <c r="E252" s="102"/>
      <c r="F252" s="28"/>
      <c r="G252" s="103"/>
      <c r="H252" s="28"/>
      <c r="I252" s="28"/>
      <c r="J252" s="28"/>
      <c r="K252" s="28"/>
      <c r="L252" s="28"/>
      <c r="M252" s="28"/>
      <c r="N252" s="28"/>
      <c r="O252" s="28"/>
      <c r="P252" s="28"/>
      <c r="Q252" s="103"/>
      <c r="R252" s="28"/>
      <c r="S252" s="28"/>
      <c r="T252" s="28"/>
      <c r="U252" s="28"/>
      <c r="V252" s="28"/>
      <c r="W252" s="28"/>
      <c r="X252" s="28"/>
      <c r="Y252" s="28"/>
      <c r="Z252" s="28"/>
      <c r="AA252" s="28"/>
      <c r="AB252" s="28"/>
      <c r="AC252" s="28"/>
      <c r="AD252" s="28"/>
      <c r="AE252" s="28"/>
      <c r="AF252" s="28"/>
      <c r="AG252" s="28"/>
      <c r="AH252" s="28"/>
      <c r="AI252" s="28"/>
      <c r="AJ252" s="28"/>
      <c r="AK252" s="28"/>
      <c r="AL252" s="28"/>
      <c r="AM252" s="28"/>
      <c r="AN252" s="28"/>
      <c r="AO252" s="28"/>
      <c r="AP252" s="28"/>
    </row>
    <row r="253" spans="1:42" ht="46.5" customHeight="1">
      <c r="A253" s="102"/>
      <c r="B253" s="102"/>
      <c r="C253" s="102"/>
      <c r="D253" s="102"/>
      <c r="E253" s="102"/>
      <c r="F253" s="28"/>
      <c r="G253" s="103"/>
      <c r="H253" s="28"/>
      <c r="I253" s="28"/>
      <c r="J253" s="28"/>
      <c r="K253" s="28"/>
      <c r="L253" s="28"/>
      <c r="M253" s="28"/>
      <c r="N253" s="28"/>
      <c r="O253" s="28"/>
      <c r="P253" s="28"/>
      <c r="Q253" s="103"/>
      <c r="R253" s="28"/>
      <c r="S253" s="28"/>
      <c r="T253" s="28"/>
      <c r="U253" s="28"/>
      <c r="V253" s="28"/>
      <c r="W253" s="28"/>
      <c r="X253" s="28"/>
      <c r="Y253" s="28"/>
      <c r="Z253" s="28"/>
      <c r="AA253" s="28"/>
      <c r="AB253" s="28"/>
      <c r="AC253" s="28"/>
      <c r="AD253" s="28"/>
      <c r="AE253" s="28"/>
      <c r="AF253" s="28"/>
      <c r="AG253" s="28"/>
      <c r="AH253" s="28"/>
      <c r="AI253" s="28"/>
      <c r="AJ253" s="28"/>
      <c r="AK253" s="28"/>
      <c r="AL253" s="28"/>
      <c r="AM253" s="28"/>
      <c r="AN253" s="28"/>
      <c r="AO253" s="28"/>
      <c r="AP253" s="28"/>
    </row>
    <row r="254" spans="1:42" ht="46.5" customHeight="1">
      <c r="A254" s="102"/>
      <c r="B254" s="102"/>
      <c r="C254" s="102"/>
      <c r="D254" s="102"/>
      <c r="E254" s="102"/>
      <c r="F254" s="28"/>
      <c r="G254" s="103"/>
      <c r="H254" s="28"/>
      <c r="I254" s="28"/>
      <c r="J254" s="28"/>
      <c r="K254" s="28"/>
      <c r="L254" s="28"/>
      <c r="M254" s="28"/>
      <c r="N254" s="28"/>
      <c r="O254" s="28"/>
      <c r="P254" s="28"/>
      <c r="Q254" s="103"/>
      <c r="R254" s="28"/>
      <c r="S254" s="28"/>
      <c r="T254" s="28"/>
      <c r="U254" s="28"/>
      <c r="V254" s="28"/>
      <c r="W254" s="28"/>
      <c r="X254" s="28"/>
      <c r="Y254" s="28"/>
      <c r="Z254" s="28"/>
      <c r="AA254" s="28"/>
      <c r="AB254" s="28"/>
      <c r="AC254" s="28"/>
      <c r="AD254" s="28"/>
      <c r="AE254" s="28"/>
      <c r="AF254" s="28"/>
      <c r="AG254" s="28"/>
      <c r="AH254" s="28"/>
      <c r="AI254" s="28"/>
      <c r="AJ254" s="28"/>
      <c r="AK254" s="28"/>
      <c r="AL254" s="28"/>
      <c r="AM254" s="28"/>
      <c r="AN254" s="28"/>
      <c r="AO254" s="28"/>
      <c r="AP254" s="28"/>
    </row>
    <row r="255" spans="1:42" ht="46.5" customHeight="1">
      <c r="A255" s="102"/>
      <c r="B255" s="102"/>
      <c r="C255" s="102"/>
      <c r="D255" s="102"/>
      <c r="E255" s="102"/>
      <c r="F255" s="28"/>
      <c r="G255" s="103"/>
      <c r="H255" s="28"/>
      <c r="I255" s="28"/>
      <c r="J255" s="28"/>
      <c r="K255" s="28"/>
      <c r="L255" s="28"/>
      <c r="M255" s="28"/>
      <c r="N255" s="28"/>
      <c r="O255" s="28"/>
      <c r="P255" s="28"/>
      <c r="Q255" s="103"/>
      <c r="R255" s="28"/>
      <c r="S255" s="28"/>
      <c r="T255" s="28"/>
      <c r="U255" s="28"/>
      <c r="V255" s="28"/>
      <c r="W255" s="28"/>
      <c r="X255" s="28"/>
      <c r="Y255" s="28"/>
      <c r="Z255" s="28"/>
      <c r="AA255" s="28"/>
      <c r="AB255" s="28"/>
      <c r="AC255" s="28"/>
      <c r="AD255" s="28"/>
      <c r="AE255" s="28"/>
      <c r="AF255" s="28"/>
      <c r="AG255" s="28"/>
      <c r="AH255" s="28"/>
      <c r="AI255" s="28"/>
      <c r="AJ255" s="28"/>
      <c r="AK255" s="28"/>
      <c r="AL255" s="28"/>
      <c r="AM255" s="28"/>
      <c r="AN255" s="28"/>
      <c r="AO255" s="28"/>
      <c r="AP255" s="28"/>
    </row>
    <row r="256" spans="1:42" ht="46.5" customHeight="1">
      <c r="A256" s="102"/>
      <c r="B256" s="102"/>
      <c r="C256" s="102"/>
      <c r="D256" s="102"/>
      <c r="E256" s="102"/>
      <c r="F256" s="28"/>
      <c r="G256" s="103"/>
      <c r="H256" s="28"/>
      <c r="I256" s="28"/>
      <c r="J256" s="28"/>
      <c r="K256" s="28"/>
      <c r="L256" s="28"/>
      <c r="M256" s="28"/>
      <c r="N256" s="28"/>
      <c r="O256" s="28"/>
      <c r="P256" s="28"/>
      <c r="Q256" s="103"/>
      <c r="R256" s="28"/>
      <c r="S256" s="28"/>
      <c r="T256" s="28"/>
      <c r="U256" s="28"/>
      <c r="V256" s="28"/>
      <c r="W256" s="28"/>
      <c r="X256" s="28"/>
      <c r="Y256" s="28"/>
      <c r="Z256" s="28"/>
      <c r="AA256" s="28"/>
      <c r="AB256" s="28"/>
      <c r="AC256" s="28"/>
      <c r="AD256" s="28"/>
      <c r="AE256" s="28"/>
      <c r="AF256" s="28"/>
      <c r="AG256" s="28"/>
      <c r="AH256" s="28"/>
      <c r="AI256" s="28"/>
      <c r="AJ256" s="28"/>
      <c r="AK256" s="28"/>
      <c r="AL256" s="28"/>
      <c r="AM256" s="28"/>
      <c r="AN256" s="28"/>
      <c r="AO256" s="28"/>
      <c r="AP256" s="28"/>
    </row>
    <row r="257" spans="1:42" ht="46.5" customHeight="1">
      <c r="A257" s="102"/>
      <c r="B257" s="102"/>
      <c r="C257" s="102"/>
      <c r="D257" s="102"/>
      <c r="E257" s="102"/>
      <c r="F257" s="28"/>
      <c r="G257" s="103"/>
      <c r="H257" s="28"/>
      <c r="I257" s="28"/>
      <c r="J257" s="28"/>
      <c r="K257" s="28"/>
      <c r="L257" s="28"/>
      <c r="M257" s="28"/>
      <c r="N257" s="28"/>
      <c r="O257" s="28"/>
      <c r="P257" s="28"/>
      <c r="Q257" s="103"/>
      <c r="R257" s="28"/>
      <c r="S257" s="28"/>
      <c r="T257" s="28"/>
      <c r="U257" s="28"/>
      <c r="V257" s="28"/>
      <c r="W257" s="28"/>
      <c r="X257" s="28"/>
      <c r="Y257" s="28"/>
      <c r="Z257" s="28"/>
      <c r="AA257" s="28"/>
      <c r="AB257" s="28"/>
      <c r="AC257" s="28"/>
      <c r="AD257" s="28"/>
      <c r="AE257" s="28"/>
      <c r="AF257" s="28"/>
      <c r="AG257" s="28"/>
      <c r="AH257" s="28"/>
      <c r="AI257" s="28"/>
      <c r="AJ257" s="28"/>
      <c r="AK257" s="28"/>
      <c r="AL257" s="28"/>
      <c r="AM257" s="28"/>
      <c r="AN257" s="28"/>
      <c r="AO257" s="28"/>
      <c r="AP257" s="28"/>
    </row>
    <row r="258" spans="1:42" ht="46.5" customHeight="1"/>
    <row r="259" spans="1:42" ht="46.5" customHeight="1"/>
    <row r="260" spans="1:42" ht="46.5" customHeight="1"/>
    <row r="261" spans="1:42" ht="46.5" customHeight="1"/>
    <row r="262" spans="1:42" ht="46.5" customHeight="1"/>
    <row r="263" spans="1:42" ht="46.5" customHeight="1"/>
    <row r="264" spans="1:42" ht="46.5" customHeight="1"/>
    <row r="265" spans="1:42" ht="46.5" customHeight="1"/>
    <row r="266" spans="1:42" ht="46.5" customHeight="1"/>
    <row r="267" spans="1:42" ht="46.5" customHeight="1"/>
    <row r="268" spans="1:42" ht="46.5" customHeight="1"/>
    <row r="269" spans="1:42" ht="46.5" customHeight="1"/>
    <row r="270" spans="1:42" ht="46.5" customHeight="1"/>
    <row r="271" spans="1:42" ht="46.5" customHeight="1"/>
    <row r="272" spans="1:42" ht="46.5" customHeight="1"/>
    <row r="273" ht="46.5" customHeight="1"/>
    <row r="274" ht="46.5" customHeight="1"/>
    <row r="275" ht="46.5" customHeight="1"/>
    <row r="276" ht="46.5" customHeight="1"/>
    <row r="277" ht="46.5" customHeight="1"/>
    <row r="278" ht="46.5" customHeight="1"/>
    <row r="279" ht="46.5" customHeight="1"/>
    <row r="280" ht="46.5" customHeight="1"/>
    <row r="281" ht="46.5" customHeight="1"/>
    <row r="282" ht="46.5" customHeight="1"/>
    <row r="283" ht="46.5" customHeight="1"/>
    <row r="284" ht="46.5" customHeight="1"/>
    <row r="285" ht="46.5" customHeight="1"/>
    <row r="286" ht="46.5" customHeight="1"/>
    <row r="287" ht="46.5" customHeight="1"/>
    <row r="288" ht="46.5" customHeight="1"/>
    <row r="289" ht="46.5" customHeight="1"/>
    <row r="290" ht="46.5" customHeight="1"/>
    <row r="291" ht="46.5" customHeight="1"/>
    <row r="292" ht="46.5" customHeight="1"/>
    <row r="293" ht="46.5" customHeight="1"/>
    <row r="294" ht="46.5" customHeight="1"/>
    <row r="295" ht="46.5" customHeight="1"/>
    <row r="296" ht="46.5" customHeight="1"/>
    <row r="297" ht="46.5" customHeight="1"/>
    <row r="298" ht="46.5" customHeight="1"/>
    <row r="299" ht="46.5" customHeight="1"/>
    <row r="300" ht="46.5" customHeight="1"/>
    <row r="301" ht="46.5" customHeight="1"/>
    <row r="302" ht="46.5" customHeight="1"/>
    <row r="303" ht="46.5" customHeight="1"/>
    <row r="304" ht="46.5" customHeight="1"/>
    <row r="305" ht="46.5" customHeight="1"/>
    <row r="306" ht="46.5" customHeight="1"/>
    <row r="307" ht="46.5" customHeight="1"/>
    <row r="308" ht="46.5" customHeight="1"/>
    <row r="309" ht="46.5" customHeight="1"/>
    <row r="310" ht="46.5" customHeight="1"/>
    <row r="311" ht="46.5" customHeight="1"/>
    <row r="312" ht="46.5" customHeight="1"/>
    <row r="313" ht="46.5" customHeight="1"/>
    <row r="314" ht="46.5" customHeight="1"/>
    <row r="315" ht="46.5" customHeight="1"/>
    <row r="316" ht="46.5" customHeight="1"/>
    <row r="317" ht="46.5" customHeight="1"/>
    <row r="318" ht="46.5" customHeight="1"/>
    <row r="319" ht="46.5" customHeight="1"/>
    <row r="320" ht="46.5" customHeight="1"/>
    <row r="321" ht="46.5" customHeight="1"/>
    <row r="322" ht="46.5" customHeight="1"/>
    <row r="323" ht="46.5" customHeight="1"/>
    <row r="324" ht="46.5" customHeight="1"/>
    <row r="325" ht="46.5" customHeight="1"/>
    <row r="326" ht="46.5" customHeight="1"/>
    <row r="327" ht="46.5" customHeight="1"/>
    <row r="328" ht="46.5" customHeight="1"/>
    <row r="329" ht="46.5" customHeight="1"/>
    <row r="330" ht="46.5" customHeight="1"/>
    <row r="331" ht="46.5" customHeight="1"/>
    <row r="332" ht="46.5" customHeight="1"/>
    <row r="333" ht="46.5" customHeight="1"/>
    <row r="334" ht="46.5" customHeight="1"/>
    <row r="335" ht="46.5" customHeight="1"/>
    <row r="336" ht="46.5" customHeight="1"/>
    <row r="337" ht="46.5" customHeight="1"/>
    <row r="338" ht="46.5" customHeight="1"/>
    <row r="339" ht="46.5" customHeight="1"/>
    <row r="340" ht="46.5" customHeight="1"/>
    <row r="341" ht="46.5" customHeight="1"/>
    <row r="342" ht="46.5" customHeight="1"/>
    <row r="343" ht="46.5" customHeight="1"/>
    <row r="344" ht="46.5" customHeight="1"/>
    <row r="345" ht="46.5" customHeight="1"/>
    <row r="346" ht="46.5" customHeight="1"/>
    <row r="347" ht="46.5" customHeight="1"/>
    <row r="348" ht="46.5" customHeight="1"/>
    <row r="349" ht="46.5" customHeight="1"/>
    <row r="350" ht="46.5" customHeight="1"/>
    <row r="351" ht="46.5" customHeight="1"/>
    <row r="352" ht="46.5" customHeight="1"/>
    <row r="353" ht="46.5" customHeight="1"/>
    <row r="354" ht="46.5" customHeight="1"/>
    <row r="355" ht="46.5" customHeight="1"/>
    <row r="356" ht="46.5" customHeight="1"/>
    <row r="357" ht="46.5" customHeight="1"/>
    <row r="358" ht="46.5" customHeight="1"/>
    <row r="359" ht="46.5" customHeight="1"/>
    <row r="360" ht="46.5" customHeight="1"/>
    <row r="361" ht="46.5" customHeight="1"/>
    <row r="362" ht="46.5" customHeight="1"/>
    <row r="363" ht="46.5" customHeight="1"/>
    <row r="364" ht="46.5" customHeight="1"/>
    <row r="365" ht="46.5" customHeight="1"/>
    <row r="366" ht="46.5" customHeight="1"/>
    <row r="367" ht="46.5" customHeight="1"/>
    <row r="368" ht="46.5" customHeight="1"/>
    <row r="369" ht="46.5" customHeight="1"/>
    <row r="370" ht="46.5" customHeight="1"/>
    <row r="371" ht="46.5" customHeight="1"/>
    <row r="372" ht="46.5" customHeight="1"/>
    <row r="373" ht="46.5" customHeight="1"/>
    <row r="374" ht="46.5" customHeight="1"/>
    <row r="375" ht="46.5" customHeight="1"/>
    <row r="376" ht="46.5" customHeight="1"/>
    <row r="377" ht="46.5" customHeight="1"/>
    <row r="378" ht="46.5" customHeight="1"/>
    <row r="379" ht="46.5" customHeight="1"/>
    <row r="380" ht="46.5" customHeight="1"/>
    <row r="381" ht="46.5" customHeight="1"/>
    <row r="382" ht="46.5" customHeight="1"/>
    <row r="383" ht="46.5" customHeight="1"/>
    <row r="384" ht="46.5" customHeight="1"/>
    <row r="385" ht="46.5" customHeight="1"/>
    <row r="386" ht="46.5" customHeight="1"/>
    <row r="387" ht="46.5" customHeight="1"/>
    <row r="388" ht="46.5" customHeight="1"/>
    <row r="389" ht="46.5" customHeight="1"/>
    <row r="390" ht="46.5" customHeight="1"/>
    <row r="391" ht="46.5" customHeight="1"/>
    <row r="392" ht="46.5" customHeight="1"/>
    <row r="393" ht="46.5" customHeight="1"/>
    <row r="394" ht="46.5" customHeight="1"/>
    <row r="395" ht="46.5" customHeight="1"/>
    <row r="396" ht="46.5" customHeight="1"/>
    <row r="397" ht="46.5" customHeight="1"/>
    <row r="398" ht="46.5" customHeight="1"/>
    <row r="399" ht="46.5" customHeight="1"/>
    <row r="400" ht="46.5" customHeight="1"/>
    <row r="401" ht="46.5" customHeight="1"/>
    <row r="402" ht="46.5" customHeight="1"/>
    <row r="403" ht="46.5" customHeight="1"/>
    <row r="404" ht="46.5" customHeight="1"/>
    <row r="405" ht="46.5" customHeight="1"/>
    <row r="406" ht="46.5" customHeight="1"/>
    <row r="407" ht="46.5" customHeight="1"/>
    <row r="408" ht="46.5" customHeight="1"/>
    <row r="409" ht="46.5" customHeight="1"/>
    <row r="410" ht="46.5" customHeight="1"/>
    <row r="411" ht="46.5" customHeight="1"/>
    <row r="412" ht="46.5" customHeight="1"/>
    <row r="413" ht="46.5" customHeight="1"/>
    <row r="414" ht="46.5" customHeight="1"/>
    <row r="415" ht="46.5" customHeight="1"/>
    <row r="416" ht="46.5" customHeight="1"/>
    <row r="417" ht="46.5" customHeight="1"/>
    <row r="418" ht="46.5" customHeight="1"/>
    <row r="419" ht="46.5" customHeight="1"/>
    <row r="420" ht="46.5" customHeight="1"/>
    <row r="421" ht="46.5" customHeight="1"/>
    <row r="422" ht="46.5" customHeight="1"/>
    <row r="423" ht="46.5" customHeight="1"/>
    <row r="424" ht="46.5" customHeight="1"/>
    <row r="425" ht="46.5" customHeight="1"/>
    <row r="426" ht="46.5" customHeight="1"/>
    <row r="427" ht="46.5" customHeight="1"/>
    <row r="428" ht="46.5" customHeight="1"/>
    <row r="429" ht="46.5" customHeight="1"/>
    <row r="430" ht="46.5" customHeight="1"/>
    <row r="431" ht="46.5" customHeight="1"/>
    <row r="432" ht="46.5" customHeight="1"/>
    <row r="433" ht="46.5" customHeight="1"/>
    <row r="434" ht="46.5" customHeight="1"/>
    <row r="435" ht="46.5" customHeight="1"/>
    <row r="436" ht="46.5" customHeight="1"/>
    <row r="437" ht="46.5" customHeight="1"/>
    <row r="438" ht="46.5" customHeight="1"/>
    <row r="439" ht="46.5" customHeight="1"/>
    <row r="440" ht="46.5" customHeight="1"/>
    <row r="441" ht="46.5" customHeight="1"/>
    <row r="442" ht="46.5" customHeight="1"/>
    <row r="443" ht="46.5" customHeight="1"/>
    <row r="444" ht="46.5" customHeight="1"/>
    <row r="445" ht="46.5" customHeight="1"/>
    <row r="446" ht="46.5" customHeight="1"/>
    <row r="447" ht="46.5" customHeight="1"/>
    <row r="448" ht="46.5" customHeight="1"/>
    <row r="449" ht="46.5" customHeight="1"/>
    <row r="450" ht="46.5" customHeight="1"/>
    <row r="451" ht="46.5" customHeight="1"/>
    <row r="452" ht="46.5" customHeight="1"/>
    <row r="453" ht="46.5" customHeight="1"/>
    <row r="454" ht="46.5" customHeight="1"/>
    <row r="455" ht="46.5" customHeight="1"/>
    <row r="456" ht="46.5" customHeight="1"/>
    <row r="457" ht="46.5" customHeight="1"/>
    <row r="458" ht="46.5" customHeight="1"/>
    <row r="459" ht="46.5" customHeight="1"/>
    <row r="460" ht="46.5" customHeight="1"/>
    <row r="461" ht="46.5" customHeight="1"/>
    <row r="462" ht="46.5" customHeight="1"/>
    <row r="463" ht="46.5" customHeight="1"/>
    <row r="464" ht="46.5" customHeight="1"/>
    <row r="465" ht="46.5" customHeight="1"/>
    <row r="466" ht="46.5" customHeight="1"/>
    <row r="467" ht="46.5" customHeight="1"/>
    <row r="468" ht="46.5" customHeight="1"/>
    <row r="469" ht="46.5" customHeight="1"/>
    <row r="470" ht="46.5" customHeight="1"/>
    <row r="471" ht="46.5" customHeight="1"/>
    <row r="472" ht="46.5" customHeight="1"/>
    <row r="473" ht="46.5" customHeight="1"/>
    <row r="474" ht="46.5" customHeight="1"/>
    <row r="475" ht="46.5" customHeight="1"/>
    <row r="476" ht="46.5" customHeight="1"/>
    <row r="477" ht="46.5" customHeight="1"/>
    <row r="478" ht="46.5" customHeight="1"/>
    <row r="479" ht="46.5" customHeight="1"/>
    <row r="480" ht="46.5" customHeight="1"/>
    <row r="481" ht="46.5" customHeight="1"/>
    <row r="482" ht="46.5" customHeight="1"/>
    <row r="483" ht="46.5" customHeight="1"/>
    <row r="484" ht="46.5" customHeight="1"/>
    <row r="485" ht="46.5" customHeight="1"/>
    <row r="486" ht="46.5" customHeight="1"/>
    <row r="487" ht="46.5" customHeight="1"/>
    <row r="488" ht="46.5" customHeight="1"/>
    <row r="489" ht="46.5" customHeight="1"/>
    <row r="490" ht="46.5" customHeight="1"/>
    <row r="491" ht="46.5" customHeight="1"/>
    <row r="492" ht="46.5" customHeight="1"/>
    <row r="493" ht="46.5" customHeight="1"/>
    <row r="494" ht="46.5" customHeight="1"/>
    <row r="495" ht="46.5" customHeight="1"/>
    <row r="496" ht="46.5" customHeight="1"/>
    <row r="497" ht="46.5" customHeight="1"/>
    <row r="498" ht="46.5" customHeight="1"/>
    <row r="499" ht="46.5" customHeight="1"/>
    <row r="500" ht="46.5" customHeight="1"/>
    <row r="501" ht="46.5" customHeight="1"/>
    <row r="502" ht="46.5" customHeight="1"/>
    <row r="503" ht="46.5" customHeight="1"/>
    <row r="504" ht="46.5" customHeight="1"/>
    <row r="505" ht="46.5" customHeight="1"/>
    <row r="506" ht="46.5" customHeight="1"/>
    <row r="507" ht="46.5" customHeight="1"/>
    <row r="508" ht="46.5" customHeight="1"/>
    <row r="509" ht="46.5" customHeight="1"/>
    <row r="510" ht="46.5" customHeight="1"/>
    <row r="511" ht="46.5" customHeight="1"/>
    <row r="512" ht="46.5" customHeight="1"/>
    <row r="513" ht="46.5" customHeight="1"/>
    <row r="514" ht="46.5" customHeight="1"/>
    <row r="515" ht="46.5" customHeight="1"/>
    <row r="516" ht="46.5" customHeight="1"/>
    <row r="517" ht="46.5" customHeight="1"/>
    <row r="518" ht="46.5" customHeight="1"/>
    <row r="519" ht="46.5" customHeight="1"/>
    <row r="520" ht="46.5" customHeight="1"/>
    <row r="521" ht="46.5" customHeight="1"/>
    <row r="522" ht="46.5" customHeight="1"/>
    <row r="523" ht="46.5" customHeight="1"/>
    <row r="524" ht="46.5" customHeight="1"/>
    <row r="525" ht="46.5" customHeight="1"/>
    <row r="526" ht="46.5" customHeight="1"/>
    <row r="527" ht="46.5" customHeight="1"/>
    <row r="528" ht="46.5" customHeight="1"/>
    <row r="529" ht="46.5" customHeight="1"/>
    <row r="530" ht="46.5" customHeight="1"/>
    <row r="531" ht="46.5" customHeight="1"/>
    <row r="532" ht="46.5" customHeight="1"/>
    <row r="533" ht="46.5" customHeight="1"/>
    <row r="534" ht="46.5" customHeight="1"/>
    <row r="535" ht="46.5" customHeight="1"/>
    <row r="536" ht="46.5" customHeight="1"/>
    <row r="537" ht="46.5" customHeight="1"/>
    <row r="538" ht="46.5" customHeight="1"/>
    <row r="539" ht="46.5" customHeight="1"/>
    <row r="540" ht="46.5" customHeight="1"/>
    <row r="541" ht="46.5" customHeight="1"/>
    <row r="542" ht="46.5" customHeight="1"/>
    <row r="543" ht="46.5" customHeight="1"/>
    <row r="544" ht="46.5" customHeight="1"/>
    <row r="545" ht="46.5" customHeight="1"/>
    <row r="546" ht="46.5" customHeight="1"/>
    <row r="547" ht="46.5" customHeight="1"/>
    <row r="548" ht="46.5" customHeight="1"/>
    <row r="549" ht="46.5" customHeight="1"/>
    <row r="550" ht="46.5" customHeight="1"/>
    <row r="551" ht="46.5" customHeight="1"/>
    <row r="552" ht="46.5" customHeight="1"/>
    <row r="553" ht="46.5" customHeight="1"/>
    <row r="554" ht="46.5" customHeight="1"/>
    <row r="555" ht="46.5" customHeight="1"/>
    <row r="556" ht="46.5" customHeight="1"/>
    <row r="557" ht="46.5" customHeight="1"/>
    <row r="558" ht="46.5" customHeight="1"/>
    <row r="559" ht="46.5" customHeight="1"/>
    <row r="560" ht="46.5" customHeight="1"/>
    <row r="561" ht="46.5" customHeight="1"/>
    <row r="562" ht="46.5" customHeight="1"/>
    <row r="563" ht="46.5" customHeight="1"/>
    <row r="564" ht="46.5" customHeight="1"/>
    <row r="565" ht="46.5" customHeight="1"/>
    <row r="566" ht="46.5" customHeight="1"/>
    <row r="567" ht="46.5" customHeight="1"/>
    <row r="568" ht="46.5" customHeight="1"/>
    <row r="569" ht="46.5" customHeight="1"/>
    <row r="570" ht="46.5" customHeight="1"/>
    <row r="571" ht="46.5" customHeight="1"/>
    <row r="572" ht="46.5" customHeight="1"/>
    <row r="573" ht="46.5" customHeight="1"/>
    <row r="574" ht="46.5" customHeight="1"/>
    <row r="575" ht="46.5" customHeight="1"/>
    <row r="576" ht="46.5" customHeight="1"/>
    <row r="577" ht="46.5" customHeight="1"/>
    <row r="578" ht="46.5" customHeight="1"/>
    <row r="579" ht="46.5" customHeight="1"/>
    <row r="580" ht="46.5" customHeight="1"/>
    <row r="581" ht="46.5" customHeight="1"/>
    <row r="582" ht="46.5" customHeight="1"/>
    <row r="583" ht="46.5" customHeight="1"/>
    <row r="584" ht="46.5" customHeight="1"/>
    <row r="585" ht="46.5" customHeight="1"/>
    <row r="586" ht="46.5" customHeight="1"/>
    <row r="587" ht="46.5" customHeight="1"/>
    <row r="588" ht="46.5" customHeight="1"/>
    <row r="589" ht="46.5" customHeight="1"/>
    <row r="590" ht="46.5" customHeight="1"/>
    <row r="591" ht="46.5" customHeight="1"/>
    <row r="592" ht="46.5" customHeight="1"/>
    <row r="593" ht="46.5" customHeight="1"/>
    <row r="594" ht="46.5" customHeight="1"/>
    <row r="595" ht="46.5" customHeight="1"/>
    <row r="596" ht="46.5" customHeight="1"/>
    <row r="597" ht="46.5" customHeight="1"/>
    <row r="598" ht="46.5" customHeight="1"/>
    <row r="599" ht="46.5" customHeight="1"/>
    <row r="600" ht="46.5" customHeight="1"/>
    <row r="601" ht="46.5" customHeight="1"/>
    <row r="602" ht="46.5" customHeight="1"/>
    <row r="603" ht="46.5" customHeight="1"/>
    <row r="604" ht="46.5" customHeight="1"/>
    <row r="605" ht="46.5" customHeight="1"/>
    <row r="606" ht="46.5" customHeight="1"/>
    <row r="607" ht="46.5" customHeight="1"/>
    <row r="608" ht="46.5" customHeight="1"/>
    <row r="609" ht="46.5" customHeight="1"/>
    <row r="610" ht="46.5" customHeight="1"/>
    <row r="611" ht="46.5" customHeight="1"/>
    <row r="612" ht="46.5" customHeight="1"/>
    <row r="613" ht="46.5" customHeight="1"/>
    <row r="614" ht="46.5" customHeight="1"/>
    <row r="615" ht="46.5" customHeight="1"/>
    <row r="616" ht="46.5" customHeight="1"/>
    <row r="617" ht="46.5" customHeight="1"/>
    <row r="618" ht="46.5" customHeight="1"/>
    <row r="619" ht="46.5" customHeight="1"/>
    <row r="620" ht="46.5" customHeight="1"/>
    <row r="621" ht="46.5" customHeight="1"/>
    <row r="622" ht="46.5" customHeight="1"/>
    <row r="623" ht="46.5" customHeight="1"/>
    <row r="624" ht="46.5" customHeight="1"/>
    <row r="625" ht="46.5" customHeight="1"/>
    <row r="626" ht="46.5" customHeight="1"/>
    <row r="627" ht="46.5" customHeight="1"/>
    <row r="628" ht="46.5" customHeight="1"/>
    <row r="629" ht="46.5" customHeight="1"/>
    <row r="630" ht="46.5" customHeight="1"/>
    <row r="631" ht="46.5" customHeight="1"/>
    <row r="632" ht="46.5" customHeight="1"/>
    <row r="633" ht="46.5" customHeight="1"/>
    <row r="634" ht="46.5" customHeight="1"/>
    <row r="635" ht="46.5" customHeight="1"/>
    <row r="636" ht="46.5" customHeight="1"/>
    <row r="637" ht="46.5" customHeight="1"/>
    <row r="638" ht="46.5" customHeight="1"/>
    <row r="639" ht="46.5" customHeight="1"/>
    <row r="640" ht="46.5" customHeight="1"/>
    <row r="641" ht="46.5" customHeight="1"/>
    <row r="642" ht="46.5" customHeight="1"/>
    <row r="643" ht="46.5" customHeight="1"/>
    <row r="644" ht="46.5" customHeight="1"/>
    <row r="645" ht="46.5" customHeight="1"/>
    <row r="646" ht="46.5" customHeight="1"/>
    <row r="647" ht="46.5" customHeight="1"/>
    <row r="648" ht="46.5" customHeight="1"/>
    <row r="649" ht="46.5" customHeight="1"/>
    <row r="650" ht="46.5" customHeight="1"/>
    <row r="651" ht="46.5" customHeight="1"/>
    <row r="652" ht="46.5" customHeight="1"/>
    <row r="653" ht="46.5" customHeight="1"/>
    <row r="654" ht="46.5" customHeight="1"/>
    <row r="655" ht="46.5" customHeight="1"/>
    <row r="656" ht="46.5" customHeight="1"/>
    <row r="657" ht="46.5" customHeight="1"/>
    <row r="658" ht="46.5" customHeight="1"/>
    <row r="659" ht="46.5" customHeight="1"/>
    <row r="660" ht="46.5" customHeight="1"/>
    <row r="661" ht="46.5" customHeight="1"/>
    <row r="662" ht="46.5" customHeight="1"/>
    <row r="663" ht="46.5" customHeight="1"/>
    <row r="664" ht="46.5" customHeight="1"/>
    <row r="665" ht="46.5" customHeight="1"/>
    <row r="666" ht="46.5" customHeight="1"/>
    <row r="667" ht="46.5" customHeight="1"/>
    <row r="668" ht="46.5" customHeight="1"/>
    <row r="669" ht="46.5" customHeight="1"/>
    <row r="670" ht="46.5" customHeight="1"/>
    <row r="671" ht="46.5" customHeight="1"/>
    <row r="672" ht="46.5" customHeight="1"/>
    <row r="673" ht="46.5" customHeight="1"/>
    <row r="674" ht="46.5" customHeight="1"/>
    <row r="675" ht="46.5" customHeight="1"/>
    <row r="676" ht="46.5" customHeight="1"/>
    <row r="677" ht="46.5" customHeight="1"/>
    <row r="678" ht="46.5" customHeight="1"/>
    <row r="679" ht="46.5" customHeight="1"/>
    <row r="680" ht="46.5" customHeight="1"/>
    <row r="681" ht="46.5" customHeight="1"/>
    <row r="682" ht="46.5" customHeight="1"/>
    <row r="683" ht="46.5" customHeight="1"/>
    <row r="684" ht="46.5" customHeight="1"/>
    <row r="685" ht="46.5" customHeight="1"/>
    <row r="686" ht="46.5" customHeight="1"/>
    <row r="687" ht="46.5" customHeight="1"/>
    <row r="688" ht="46.5" customHeight="1"/>
    <row r="689" ht="46.5" customHeight="1"/>
    <row r="690" ht="46.5" customHeight="1"/>
    <row r="691" ht="46.5" customHeight="1"/>
    <row r="692" ht="46.5" customHeight="1"/>
    <row r="693" ht="46.5" customHeight="1"/>
    <row r="694" ht="46.5" customHeight="1"/>
    <row r="695" ht="46.5" customHeight="1"/>
    <row r="696" ht="46.5" customHeight="1"/>
    <row r="697" ht="46.5" customHeight="1"/>
    <row r="698" ht="46.5" customHeight="1"/>
    <row r="699" ht="46.5" customHeight="1"/>
    <row r="700" ht="46.5" customHeight="1"/>
    <row r="701" ht="46.5" customHeight="1"/>
    <row r="702" ht="46.5" customHeight="1"/>
    <row r="703" ht="46.5" customHeight="1"/>
    <row r="704" ht="46.5" customHeight="1"/>
    <row r="705" ht="46.5" customHeight="1"/>
    <row r="706" ht="46.5" customHeight="1"/>
    <row r="707" ht="46.5" customHeight="1"/>
    <row r="708" ht="46.5" customHeight="1"/>
    <row r="709" ht="46.5" customHeight="1"/>
    <row r="710" ht="46.5" customHeight="1"/>
    <row r="711" ht="46.5" customHeight="1"/>
    <row r="712" ht="46.5" customHeight="1"/>
    <row r="713" ht="46.5" customHeight="1"/>
    <row r="714" ht="46.5" customHeight="1"/>
    <row r="715" ht="46.5" customHeight="1"/>
    <row r="716" ht="46.5" customHeight="1"/>
    <row r="717" ht="46.5" customHeight="1"/>
    <row r="718" ht="46.5" customHeight="1"/>
    <row r="719" ht="46.5" customHeight="1"/>
    <row r="720" ht="46.5" customHeight="1"/>
    <row r="721" ht="46.5" customHeight="1"/>
    <row r="722" ht="46.5" customHeight="1"/>
    <row r="723" ht="46.5" customHeight="1"/>
    <row r="724" ht="46.5" customHeight="1"/>
    <row r="725" ht="46.5" customHeight="1"/>
    <row r="726" ht="46.5" customHeight="1"/>
    <row r="727" ht="46.5" customHeight="1"/>
    <row r="728" ht="46.5" customHeight="1"/>
    <row r="729" ht="46.5" customHeight="1"/>
    <row r="730" ht="46.5" customHeight="1"/>
    <row r="731" ht="46.5" customHeight="1"/>
    <row r="732" ht="46.5" customHeight="1"/>
    <row r="733" ht="46.5" customHeight="1"/>
    <row r="734" ht="46.5" customHeight="1"/>
    <row r="735" ht="46.5" customHeight="1"/>
    <row r="736" ht="46.5" customHeight="1"/>
    <row r="737" ht="46.5" customHeight="1"/>
    <row r="738" ht="46.5" customHeight="1"/>
    <row r="739" ht="46.5" customHeight="1"/>
    <row r="740" ht="46.5" customHeight="1"/>
    <row r="741" ht="46.5" customHeight="1"/>
    <row r="742" ht="46.5" customHeight="1"/>
    <row r="743" ht="46.5" customHeight="1"/>
    <row r="744" ht="46.5" customHeight="1"/>
    <row r="745" ht="46.5" customHeight="1"/>
    <row r="746" ht="46.5" customHeight="1"/>
    <row r="747" ht="46.5" customHeight="1"/>
    <row r="748" ht="46.5" customHeight="1"/>
    <row r="749" ht="46.5" customHeight="1"/>
    <row r="750" ht="46.5" customHeight="1"/>
    <row r="751" ht="46.5" customHeight="1"/>
    <row r="752" ht="46.5" customHeight="1"/>
    <row r="753" ht="46.5" customHeight="1"/>
    <row r="754" ht="46.5" customHeight="1"/>
    <row r="755" ht="46.5" customHeight="1"/>
    <row r="756" ht="46.5" customHeight="1"/>
    <row r="757" ht="46.5" customHeight="1"/>
    <row r="758" ht="46.5" customHeight="1"/>
    <row r="759" ht="46.5" customHeight="1"/>
    <row r="760" ht="46.5" customHeight="1"/>
    <row r="761" ht="46.5" customHeight="1"/>
    <row r="762" ht="46.5" customHeight="1"/>
    <row r="763" ht="46.5" customHeight="1"/>
    <row r="764" ht="46.5" customHeight="1"/>
    <row r="765" ht="46.5" customHeight="1"/>
    <row r="766" ht="46.5" customHeight="1"/>
    <row r="767" ht="46.5" customHeight="1"/>
    <row r="768" ht="46.5" customHeight="1"/>
    <row r="769" ht="46.5" customHeight="1"/>
    <row r="770" ht="46.5" customHeight="1"/>
    <row r="771" ht="46.5" customHeight="1"/>
    <row r="772" ht="46.5" customHeight="1"/>
    <row r="773" ht="46.5" customHeight="1"/>
    <row r="774" ht="46.5" customHeight="1"/>
    <row r="775" ht="46.5" customHeight="1"/>
    <row r="776" ht="46.5" customHeight="1"/>
    <row r="777" ht="46.5" customHeight="1"/>
    <row r="778" ht="46.5" customHeight="1"/>
    <row r="779" ht="46.5" customHeight="1"/>
    <row r="780" ht="46.5" customHeight="1"/>
    <row r="781" ht="46.5" customHeight="1"/>
    <row r="782" ht="46.5" customHeight="1"/>
    <row r="783" ht="46.5" customHeight="1"/>
    <row r="784" ht="46.5" customHeight="1"/>
    <row r="785" ht="46.5" customHeight="1"/>
    <row r="786" ht="46.5" customHeight="1"/>
    <row r="787" ht="46.5" customHeight="1"/>
    <row r="788" ht="46.5" customHeight="1"/>
    <row r="789" ht="46.5" customHeight="1"/>
    <row r="790" ht="46.5" customHeight="1"/>
    <row r="791" ht="46.5" customHeight="1"/>
    <row r="792" ht="46.5" customHeight="1"/>
    <row r="793" ht="46.5" customHeight="1"/>
    <row r="794" ht="46.5" customHeight="1"/>
    <row r="795" ht="46.5" customHeight="1"/>
    <row r="796" ht="46.5" customHeight="1"/>
    <row r="797" ht="46.5" customHeight="1"/>
    <row r="798" ht="46.5" customHeight="1"/>
    <row r="799" ht="46.5" customHeight="1"/>
    <row r="800" ht="46.5" customHeight="1"/>
    <row r="801" ht="46.5" customHeight="1"/>
    <row r="802" ht="46.5" customHeight="1"/>
    <row r="803" ht="46.5" customHeight="1"/>
    <row r="804" ht="46.5" customHeight="1"/>
    <row r="805" ht="46.5" customHeight="1"/>
    <row r="806" ht="46.5" customHeight="1"/>
    <row r="807" ht="46.5" customHeight="1"/>
    <row r="808" ht="46.5" customHeight="1"/>
    <row r="809" ht="46.5" customHeight="1"/>
    <row r="810" ht="46.5" customHeight="1"/>
    <row r="811" ht="46.5" customHeight="1"/>
    <row r="812" ht="46.5" customHeight="1"/>
    <row r="813" ht="46.5" customHeight="1"/>
    <row r="814" ht="46.5" customHeight="1"/>
    <row r="815" ht="46.5" customHeight="1"/>
    <row r="816" ht="46.5" customHeight="1"/>
    <row r="817" ht="46.5" customHeight="1"/>
    <row r="818" ht="46.5" customHeight="1"/>
    <row r="819" ht="46.5" customHeight="1"/>
    <row r="820" ht="46.5" customHeight="1"/>
    <row r="821" ht="46.5" customHeight="1"/>
    <row r="822" ht="46.5" customHeight="1"/>
    <row r="823" ht="46.5" customHeight="1"/>
    <row r="824" ht="46.5" customHeight="1"/>
    <row r="825" ht="46.5" customHeight="1"/>
    <row r="826" ht="46.5" customHeight="1"/>
    <row r="827" ht="46.5" customHeight="1"/>
    <row r="828" ht="46.5" customHeight="1"/>
    <row r="829" ht="46.5" customHeight="1"/>
    <row r="830" ht="46.5" customHeight="1"/>
    <row r="831" ht="46.5" customHeight="1"/>
    <row r="832" ht="46.5" customHeight="1"/>
    <row r="833" ht="46.5" customHeight="1"/>
    <row r="834" ht="46.5" customHeight="1"/>
    <row r="835" ht="46.5" customHeight="1"/>
    <row r="836" ht="46.5" customHeight="1"/>
    <row r="837" ht="46.5" customHeight="1"/>
    <row r="838" ht="46.5" customHeight="1"/>
    <row r="839" ht="46.5" customHeight="1"/>
    <row r="840" ht="46.5" customHeight="1"/>
    <row r="841" ht="46.5" customHeight="1"/>
    <row r="842" ht="46.5" customHeight="1"/>
    <row r="843" ht="46.5" customHeight="1"/>
    <row r="844" ht="46.5" customHeight="1"/>
    <row r="845" ht="46.5" customHeight="1"/>
    <row r="846" ht="46.5" customHeight="1"/>
    <row r="847" ht="46.5" customHeight="1"/>
    <row r="848" ht="46.5" customHeight="1"/>
    <row r="849" ht="46.5" customHeight="1"/>
    <row r="850" ht="46.5" customHeight="1"/>
    <row r="851" ht="46.5" customHeight="1"/>
    <row r="852" ht="46.5" customHeight="1"/>
    <row r="853" ht="46.5" customHeight="1"/>
    <row r="854" ht="46.5" customHeight="1"/>
    <row r="855" ht="46.5" customHeight="1"/>
    <row r="856" ht="46.5" customHeight="1"/>
    <row r="857" ht="46.5" customHeight="1"/>
    <row r="858" ht="46.5" customHeight="1"/>
    <row r="859" ht="46.5" customHeight="1"/>
    <row r="860" ht="46.5" customHeight="1"/>
    <row r="861" ht="46.5" customHeight="1"/>
    <row r="862" ht="46.5" customHeight="1"/>
    <row r="863" ht="46.5" customHeight="1"/>
    <row r="864" ht="46.5" customHeight="1"/>
    <row r="865" ht="46.5" customHeight="1"/>
    <row r="866" ht="46.5" customHeight="1"/>
    <row r="867" ht="46.5" customHeight="1"/>
    <row r="868" ht="46.5" customHeight="1"/>
    <row r="869" ht="46.5" customHeight="1"/>
    <row r="870" ht="46.5" customHeight="1"/>
    <row r="871" ht="46.5" customHeight="1"/>
    <row r="872" ht="46.5" customHeight="1"/>
    <row r="873" ht="46.5" customHeight="1"/>
    <row r="874" ht="46.5" customHeight="1"/>
    <row r="875" ht="46.5" customHeight="1"/>
    <row r="876" ht="46.5" customHeight="1"/>
    <row r="877" ht="46.5" customHeight="1"/>
    <row r="878" ht="46.5" customHeight="1"/>
    <row r="879" ht="46.5" customHeight="1"/>
    <row r="880" ht="46.5" customHeight="1"/>
    <row r="881" ht="46.5" customHeight="1"/>
    <row r="882" ht="46.5" customHeight="1"/>
    <row r="883" ht="46.5" customHeight="1"/>
    <row r="884" ht="46.5" customHeight="1"/>
    <row r="885" ht="46.5" customHeight="1"/>
    <row r="886" ht="46.5" customHeight="1"/>
    <row r="887" ht="46.5" customHeight="1"/>
    <row r="888" ht="46.5" customHeight="1"/>
    <row r="889" ht="46.5" customHeight="1"/>
    <row r="890" ht="46.5" customHeight="1"/>
    <row r="891" ht="46.5" customHeight="1"/>
    <row r="892" ht="46.5" customHeight="1"/>
    <row r="893" ht="46.5" customHeight="1"/>
    <row r="894" ht="46.5" customHeight="1"/>
    <row r="895" ht="46.5" customHeight="1"/>
    <row r="896" ht="46.5" customHeight="1"/>
    <row r="897" ht="46.5" customHeight="1"/>
    <row r="898" ht="46.5" customHeight="1"/>
    <row r="899" ht="46.5" customHeight="1"/>
    <row r="900" ht="46.5" customHeight="1"/>
    <row r="901" ht="46.5" customHeight="1"/>
    <row r="902" ht="46.5" customHeight="1"/>
    <row r="903" ht="46.5" customHeight="1"/>
    <row r="904" ht="46.5" customHeight="1"/>
    <row r="905" ht="46.5" customHeight="1"/>
    <row r="906" ht="46.5" customHeight="1"/>
    <row r="907" ht="46.5" customHeight="1"/>
    <row r="908" ht="46.5" customHeight="1"/>
    <row r="909" ht="46.5" customHeight="1"/>
    <row r="910" ht="46.5" customHeight="1"/>
    <row r="911" ht="46.5" customHeight="1"/>
    <row r="912" ht="46.5" customHeight="1"/>
    <row r="913" ht="46.5" customHeight="1"/>
    <row r="914" ht="46.5" customHeight="1"/>
    <row r="915" ht="46.5" customHeight="1"/>
    <row r="916" ht="46.5" customHeight="1"/>
    <row r="917" ht="46.5" customHeight="1"/>
    <row r="918" ht="46.5" customHeight="1"/>
    <row r="919" ht="46.5" customHeight="1"/>
    <row r="920" ht="46.5" customHeight="1"/>
    <row r="921" ht="46.5" customHeight="1"/>
    <row r="922" ht="46.5" customHeight="1"/>
    <row r="923" ht="46.5" customHeight="1"/>
    <row r="924" ht="46.5" customHeight="1"/>
    <row r="925" ht="46.5" customHeight="1"/>
    <row r="926" ht="46.5" customHeight="1"/>
    <row r="927" ht="46.5" customHeight="1"/>
    <row r="928" ht="46.5" customHeight="1"/>
    <row r="929" ht="46.5" customHeight="1"/>
    <row r="930" ht="46.5" customHeight="1"/>
    <row r="931" ht="46.5" customHeight="1"/>
    <row r="932" ht="46.5" customHeight="1"/>
    <row r="933" ht="46.5" customHeight="1"/>
    <row r="934" ht="46.5" customHeight="1"/>
    <row r="935" ht="46.5" customHeight="1"/>
    <row r="936" ht="46.5" customHeight="1"/>
    <row r="937" ht="46.5" customHeight="1"/>
    <row r="938" ht="46.5" customHeight="1"/>
    <row r="939" ht="46.5" customHeight="1"/>
    <row r="940" ht="46.5" customHeight="1"/>
    <row r="941" ht="46.5" customHeight="1"/>
    <row r="942" ht="46.5" customHeight="1"/>
    <row r="943" ht="46.5" customHeight="1"/>
    <row r="944" ht="46.5" customHeight="1"/>
    <row r="945" ht="46.5" customHeight="1"/>
    <row r="946" ht="46.5" customHeight="1"/>
    <row r="947" ht="46.5" customHeight="1"/>
    <row r="948" ht="46.5" customHeight="1"/>
    <row r="949" ht="46.5" customHeight="1"/>
    <row r="950" ht="46.5" customHeight="1"/>
    <row r="951" ht="46.5" customHeight="1"/>
    <row r="952" ht="46.5" customHeight="1"/>
    <row r="953" ht="46.5" customHeight="1"/>
    <row r="954" ht="46.5" customHeight="1"/>
    <row r="955" ht="46.5" customHeight="1"/>
    <row r="956" ht="46.5" customHeight="1"/>
    <row r="957" ht="46.5" customHeight="1"/>
    <row r="958" ht="46.5" customHeight="1"/>
    <row r="959" ht="46.5" customHeight="1"/>
    <row r="960" ht="46.5" customHeight="1"/>
    <row r="961" ht="46.5" customHeight="1"/>
    <row r="962" ht="46.5" customHeight="1"/>
    <row r="963" ht="46.5" customHeight="1"/>
    <row r="964" ht="46.5" customHeight="1"/>
    <row r="965" ht="46.5" customHeight="1"/>
    <row r="966" ht="46.5" customHeight="1"/>
    <row r="967" ht="46.5" customHeight="1"/>
    <row r="968" ht="46.5" customHeight="1"/>
    <row r="969" ht="46.5" customHeight="1"/>
    <row r="970" ht="46.5" customHeight="1"/>
    <row r="971" ht="46.5" customHeight="1"/>
    <row r="972" ht="46.5" customHeight="1"/>
    <row r="973" ht="46.5" customHeight="1"/>
    <row r="974" ht="46.5" customHeight="1"/>
    <row r="975" ht="46.5" customHeight="1"/>
    <row r="976" ht="46.5" customHeight="1"/>
    <row r="977" ht="46.5" customHeight="1"/>
    <row r="978" ht="46.5" customHeight="1"/>
    <row r="979" ht="46.5" customHeight="1"/>
    <row r="980" ht="46.5" customHeight="1"/>
    <row r="981" ht="46.5" customHeight="1"/>
    <row r="982" ht="46.5" customHeight="1"/>
    <row r="983" ht="46.5" customHeight="1"/>
    <row r="984" ht="46.5" customHeight="1"/>
    <row r="985" ht="46.5" customHeight="1"/>
    <row r="986" ht="46.5" customHeight="1"/>
    <row r="987" ht="46.5" customHeight="1"/>
    <row r="988" ht="46.5" customHeight="1"/>
    <row r="989" ht="46.5" customHeight="1"/>
    <row r="990" ht="46.5" customHeight="1"/>
    <row r="991" ht="46.5" customHeight="1"/>
    <row r="992" ht="46.5" customHeight="1"/>
    <row r="993" ht="46.5" customHeight="1"/>
    <row r="994" ht="46.5" customHeight="1"/>
    <row r="995" ht="46.5" customHeight="1"/>
    <row r="996" ht="46.5" customHeight="1"/>
    <row r="997" ht="46.5" customHeight="1"/>
    <row r="998" ht="46.5" customHeight="1"/>
    <row r="999" ht="46.5" customHeight="1"/>
    <row r="1000" ht="46.5" customHeight="1"/>
  </sheetData>
  <autoFilter ref="B9:BB60">
    <filterColumn colId="17" showButton="0"/>
    <filterColumn colId="18" showButton="0"/>
    <filterColumn colId="19" showButton="0"/>
    <filterColumn colId="20" showButton="0"/>
    <filterColumn colId="21" showButton="0"/>
    <filterColumn colId="35" showButton="0"/>
    <filterColumn colId="37" showButton="0"/>
    <filterColumn colId="39" showButton="0"/>
    <filterColumn colId="41" showButton="0"/>
    <filterColumn colId="45" showButton="0"/>
    <filterColumn colId="49" showButton="0"/>
  </autoFilter>
  <mergeCells count="193">
    <mergeCell ref="O53:O55"/>
    <mergeCell ref="G53:G55"/>
    <mergeCell ref="H53:H55"/>
    <mergeCell ref="I53:I55"/>
    <mergeCell ref="J53:J55"/>
    <mergeCell ref="K53:K55"/>
    <mergeCell ref="B53:B55"/>
    <mergeCell ref="C53:C55"/>
    <mergeCell ref="D53:D55"/>
    <mergeCell ref="E53:E55"/>
    <mergeCell ref="F53:F55"/>
    <mergeCell ref="L53:L55"/>
    <mergeCell ref="M53:M55"/>
    <mergeCell ref="N53:N55"/>
    <mergeCell ref="K47:K49"/>
    <mergeCell ref="L47:L49"/>
    <mergeCell ref="M47:M49"/>
    <mergeCell ref="N47:N49"/>
    <mergeCell ref="O47:O49"/>
    <mergeCell ref="K42:K44"/>
    <mergeCell ref="L42:L44"/>
    <mergeCell ref="M42:M44"/>
    <mergeCell ref="B42:B44"/>
    <mergeCell ref="C42:C44"/>
    <mergeCell ref="D42:D44"/>
    <mergeCell ref="E42:E44"/>
    <mergeCell ref="F42:F44"/>
    <mergeCell ref="B47:B49"/>
    <mergeCell ref="C47:C49"/>
    <mergeCell ref="D47:D49"/>
    <mergeCell ref="E47:E49"/>
    <mergeCell ref="F47:F49"/>
    <mergeCell ref="G47:G49"/>
    <mergeCell ref="H47:H49"/>
    <mergeCell ref="I47:I49"/>
    <mergeCell ref="J47:J49"/>
    <mergeCell ref="G42:G44"/>
    <mergeCell ref="H42:H44"/>
    <mergeCell ref="I42:I44"/>
    <mergeCell ref="J42:J44"/>
    <mergeCell ref="N36:N38"/>
    <mergeCell ref="O36:O38"/>
    <mergeCell ref="G39:G41"/>
    <mergeCell ref="H39:H41"/>
    <mergeCell ref="I39:I41"/>
    <mergeCell ref="J39:J41"/>
    <mergeCell ref="K39:K41"/>
    <mergeCell ref="G36:G38"/>
    <mergeCell ref="H36:H38"/>
    <mergeCell ref="I36:I38"/>
    <mergeCell ref="J36:J38"/>
    <mergeCell ref="L39:L41"/>
    <mergeCell ref="M39:M41"/>
    <mergeCell ref="N39:N41"/>
    <mergeCell ref="O39:O41"/>
    <mergeCell ref="N42:N44"/>
    <mergeCell ref="O42:O44"/>
    <mergeCell ref="J30:J32"/>
    <mergeCell ref="K30:K32"/>
    <mergeCell ref="H33:H35"/>
    <mergeCell ref="I33:I35"/>
    <mergeCell ref="J33:J35"/>
    <mergeCell ref="L30:L32"/>
    <mergeCell ref="M30:M32"/>
    <mergeCell ref="B39:B41"/>
    <mergeCell ref="C39:C41"/>
    <mergeCell ref="D39:D41"/>
    <mergeCell ref="E39:E41"/>
    <mergeCell ref="F39:F41"/>
    <mergeCell ref="B36:B38"/>
    <mergeCell ref="C36:C38"/>
    <mergeCell ref="D36:D38"/>
    <mergeCell ref="E36:E38"/>
    <mergeCell ref="F36:F38"/>
    <mergeCell ref="N30:N32"/>
    <mergeCell ref="O30:O32"/>
    <mergeCell ref="N33:N35"/>
    <mergeCell ref="O33:O35"/>
    <mergeCell ref="K36:K38"/>
    <mergeCell ref="L36:L38"/>
    <mergeCell ref="M36:M38"/>
    <mergeCell ref="B30:B32"/>
    <mergeCell ref="C30:C32"/>
    <mergeCell ref="D30:D32"/>
    <mergeCell ref="B33:B35"/>
    <mergeCell ref="C33:C35"/>
    <mergeCell ref="D33:D35"/>
    <mergeCell ref="E33:E35"/>
    <mergeCell ref="F33:F35"/>
    <mergeCell ref="G33:G35"/>
    <mergeCell ref="E30:E32"/>
    <mergeCell ref="F30:F32"/>
    <mergeCell ref="K33:K35"/>
    <mergeCell ref="L33:L35"/>
    <mergeCell ref="M33:M35"/>
    <mergeCell ref="G30:G32"/>
    <mergeCell ref="H30:H32"/>
    <mergeCell ref="I30:I32"/>
    <mergeCell ref="N25:N26"/>
    <mergeCell ref="O25:O26"/>
    <mergeCell ref="B27:B29"/>
    <mergeCell ref="C27:C29"/>
    <mergeCell ref="D27:D29"/>
    <mergeCell ref="E27:E29"/>
    <mergeCell ref="F27:F29"/>
    <mergeCell ref="G27:G29"/>
    <mergeCell ref="H27:H29"/>
    <mergeCell ref="I27:I29"/>
    <mergeCell ref="J27:J29"/>
    <mergeCell ref="K27:K29"/>
    <mergeCell ref="L27:L29"/>
    <mergeCell ref="M27:M29"/>
    <mergeCell ref="N27:N29"/>
    <mergeCell ref="O27:O29"/>
    <mergeCell ref="L22:L23"/>
    <mergeCell ref="M22:M23"/>
    <mergeCell ref="N22:N23"/>
    <mergeCell ref="O22:O23"/>
    <mergeCell ref="B25:B26"/>
    <mergeCell ref="C25:C26"/>
    <mergeCell ref="D25:D26"/>
    <mergeCell ref="E25:E26"/>
    <mergeCell ref="F25:F26"/>
    <mergeCell ref="G25:G26"/>
    <mergeCell ref="H25:H26"/>
    <mergeCell ref="I25:I26"/>
    <mergeCell ref="J25:J26"/>
    <mergeCell ref="K25:K26"/>
    <mergeCell ref="L25:L26"/>
    <mergeCell ref="M25:M26"/>
    <mergeCell ref="G22:G23"/>
    <mergeCell ref="H22:H23"/>
    <mergeCell ref="I22:I23"/>
    <mergeCell ref="J22:J23"/>
    <mergeCell ref="K22:K23"/>
    <mergeCell ref="B22:B23"/>
    <mergeCell ref="C22:C23"/>
    <mergeCell ref="D22:D23"/>
    <mergeCell ref="E22:E23"/>
    <mergeCell ref="F22:F23"/>
    <mergeCell ref="B17:B21"/>
    <mergeCell ref="C17:C21"/>
    <mergeCell ref="D17:D21"/>
    <mergeCell ref="E17:E21"/>
    <mergeCell ref="F17:F21"/>
    <mergeCell ref="G17:G21"/>
    <mergeCell ref="H17:H21"/>
    <mergeCell ref="I17:I21"/>
    <mergeCell ref="J17:J21"/>
    <mergeCell ref="K17:K21"/>
    <mergeCell ref="L17:L21"/>
    <mergeCell ref="M17:M21"/>
    <mergeCell ref="N17:N21"/>
    <mergeCell ref="O17:O21"/>
    <mergeCell ref="L13:L15"/>
    <mergeCell ref="M13:M15"/>
    <mergeCell ref="N13:N15"/>
    <mergeCell ref="O13:O15"/>
    <mergeCell ref="G13:G15"/>
    <mergeCell ref="H13:H15"/>
    <mergeCell ref="I13:I15"/>
    <mergeCell ref="J13:J15"/>
    <mergeCell ref="K13:K15"/>
    <mergeCell ref="B13:B15"/>
    <mergeCell ref="C13:C15"/>
    <mergeCell ref="D13:D15"/>
    <mergeCell ref="E13:E15"/>
    <mergeCell ref="F13:F15"/>
    <mergeCell ref="A5:B5"/>
    <mergeCell ref="A6:B6"/>
    <mergeCell ref="A7:B7"/>
    <mergeCell ref="A8:B8"/>
    <mergeCell ref="A1:B4"/>
    <mergeCell ref="C1:AM4"/>
    <mergeCell ref="AN1:AP1"/>
    <mergeCell ref="AN2:AP2"/>
    <mergeCell ref="AN3:AP3"/>
    <mergeCell ref="AN4:AP4"/>
    <mergeCell ref="C5:AP5"/>
    <mergeCell ref="AK9:AL9"/>
    <mergeCell ref="AM9:AN9"/>
    <mergeCell ref="AO9:AP9"/>
    <mergeCell ref="AQ9:AR9"/>
    <mergeCell ref="AU9:AV9"/>
    <mergeCell ref="AY9:AZ9"/>
    <mergeCell ref="C6:AP6"/>
    <mergeCell ref="C7:AP7"/>
    <mergeCell ref="C8:AP8"/>
    <mergeCell ref="S9:X9"/>
    <mergeCell ref="AY8:BB8"/>
    <mergeCell ref="AU8:AX8"/>
    <mergeCell ref="F9:F10"/>
    <mergeCell ref="AQ8:AT8"/>
  </mergeCells>
  <conditionalFormatting sqref="I16 I22 I47 I52:I53 I56 Z16 Z47:Z49 Z52:Z56 Z58">
    <cfRule type="cellIs" dxfId="754" priority="16" operator="equal">
      <formula>"Muy Alta"</formula>
    </cfRule>
  </conditionalFormatting>
  <conditionalFormatting sqref="I16 I22 I47 I52:I53 I56 Z16 Z47:Z49 Z52:Z56 Z58">
    <cfRule type="cellIs" dxfId="753" priority="17" operator="equal">
      <formula>"Alta"</formula>
    </cfRule>
  </conditionalFormatting>
  <conditionalFormatting sqref="I16 I22 I47 I52:I53 I56 Z16 Z47:Z49 Z52:Z56 Z58">
    <cfRule type="cellIs" dxfId="752" priority="18" operator="equal">
      <formula>"Media"</formula>
    </cfRule>
  </conditionalFormatting>
  <conditionalFormatting sqref="I16 I22 I47 I52:I53 I56 Z16 Z47:Z49 Z52:Z56 Z58">
    <cfRule type="cellIs" dxfId="751" priority="19" operator="equal">
      <formula>"Baja"</formula>
    </cfRule>
  </conditionalFormatting>
  <conditionalFormatting sqref="I16 I22 I47 I52:I53 I56 Z16 Z47:Z49 Z52:Z56 Z58">
    <cfRule type="cellIs" dxfId="750" priority="20" operator="equal">
      <formula>"Muy Baja"</formula>
    </cfRule>
  </conditionalFormatting>
  <conditionalFormatting sqref="M16 M22 M47 M52:M53 M56 AB13:AB23 AB26:AB58">
    <cfRule type="cellIs" dxfId="749" priority="21" operator="equal">
      <formula>"Catastrófico"</formula>
    </cfRule>
  </conditionalFormatting>
  <conditionalFormatting sqref="M16 M22 M47 M52:M53 M56 AB13:AB23 AB26:AB58">
    <cfRule type="cellIs" dxfId="748" priority="22" operator="equal">
      <formula>"Mayor"</formula>
    </cfRule>
  </conditionalFormatting>
  <conditionalFormatting sqref="M16 M22 M47 M52:M53 M56 AB13:AB23 AB26:AB58">
    <cfRule type="cellIs" dxfId="747" priority="23" operator="equal">
      <formula>"Moderado"</formula>
    </cfRule>
  </conditionalFormatting>
  <conditionalFormatting sqref="M16 M22 M47 M52:M53 M56 AB13:AB23 AB26:AB58">
    <cfRule type="cellIs" dxfId="746" priority="24" operator="equal">
      <formula>"Menor"</formula>
    </cfRule>
  </conditionalFormatting>
  <conditionalFormatting sqref="M16 M22 M47 M52:M53 M56 AB13:AB23 AB26:AB58">
    <cfRule type="cellIs" dxfId="745" priority="25" operator="equal">
      <formula>"Leve"</formula>
    </cfRule>
  </conditionalFormatting>
  <conditionalFormatting sqref="O16 O22 O47 O52:O53 O56 AD16 AD47:AD49 AD52:AD56 AD58:AD59">
    <cfRule type="cellIs" dxfId="744" priority="26" operator="equal">
      <formula>"Extremo"</formula>
    </cfRule>
  </conditionalFormatting>
  <conditionalFormatting sqref="O16 O22 O47 O52:O53 O56 AD16 AD47:AD49 AD52:AD56 AD58:AD59">
    <cfRule type="cellIs" dxfId="743" priority="27" operator="equal">
      <formula>"Alto"</formula>
    </cfRule>
  </conditionalFormatting>
  <conditionalFormatting sqref="O16 O22 O47 O52:O53 O56 AD16 AD47:AD49 AD52:AD56 AD58:AD59">
    <cfRule type="cellIs" dxfId="742" priority="28" operator="equal">
      <formula>"Moderado"</formula>
    </cfRule>
  </conditionalFormatting>
  <conditionalFormatting sqref="O16 O22 O47 O52:O53 O56 AD16 AD47:AD49 AD52:AD56 AD58:AD59">
    <cfRule type="cellIs" dxfId="741" priority="29" operator="equal">
      <formula>"Bajo"</formula>
    </cfRule>
  </conditionalFormatting>
  <conditionalFormatting sqref="Z22:Z23">
    <cfRule type="cellIs" dxfId="740" priority="30" operator="equal">
      <formula>"Muy Alta"</formula>
    </cfRule>
  </conditionalFormatting>
  <conditionalFormatting sqref="Z22:Z23">
    <cfRule type="cellIs" dxfId="739" priority="31" operator="equal">
      <formula>"Alta"</formula>
    </cfRule>
  </conditionalFormatting>
  <conditionalFormatting sqref="Z22:Z23">
    <cfRule type="cellIs" dxfId="738" priority="32" operator="equal">
      <formula>"Media"</formula>
    </cfRule>
  </conditionalFormatting>
  <conditionalFormatting sqref="Z22:Z23">
    <cfRule type="cellIs" dxfId="737" priority="33" operator="equal">
      <formula>"Baja"</formula>
    </cfRule>
  </conditionalFormatting>
  <conditionalFormatting sqref="Z22:Z23">
    <cfRule type="cellIs" dxfId="736" priority="34" operator="equal">
      <formula>"Muy Baja"</formula>
    </cfRule>
  </conditionalFormatting>
  <conditionalFormatting sqref="AD22:AD23">
    <cfRule type="cellIs" dxfId="735" priority="35" operator="equal">
      <formula>"Extremo"</formula>
    </cfRule>
  </conditionalFormatting>
  <conditionalFormatting sqref="AD22:AD23">
    <cfRule type="cellIs" dxfId="734" priority="36" operator="equal">
      <formula>"Alto"</formula>
    </cfRule>
  </conditionalFormatting>
  <conditionalFormatting sqref="AD22:AD23">
    <cfRule type="cellIs" dxfId="733" priority="37" operator="equal">
      <formula>"Moderado"</formula>
    </cfRule>
  </conditionalFormatting>
  <conditionalFormatting sqref="AD22:AD23">
    <cfRule type="cellIs" dxfId="732" priority="38" operator="equal">
      <formula>"Bajo"</formula>
    </cfRule>
  </conditionalFormatting>
  <conditionalFormatting sqref="L16 L22 L47 L52:L53 L56">
    <cfRule type="containsText" dxfId="731" priority="39" operator="containsText" text="❌">
      <formula>NOT(ISERROR(SEARCH(("❌"),(L16))))</formula>
    </cfRule>
  </conditionalFormatting>
  <conditionalFormatting sqref="M27">
    <cfRule type="cellIs" dxfId="730" priority="40" operator="equal">
      <formula>"Catastrófico"</formula>
    </cfRule>
  </conditionalFormatting>
  <conditionalFormatting sqref="M27">
    <cfRule type="cellIs" dxfId="729" priority="41" operator="equal">
      <formula>"Mayor"</formula>
    </cfRule>
  </conditionalFormatting>
  <conditionalFormatting sqref="M27">
    <cfRule type="cellIs" dxfId="728" priority="42" operator="equal">
      <formula>"Moderado"</formula>
    </cfRule>
  </conditionalFormatting>
  <conditionalFormatting sqref="M27">
    <cfRule type="cellIs" dxfId="727" priority="43" operator="equal">
      <formula>"Menor"</formula>
    </cfRule>
  </conditionalFormatting>
  <conditionalFormatting sqref="M27">
    <cfRule type="cellIs" dxfId="726" priority="44" operator="equal">
      <formula>"Leve"</formula>
    </cfRule>
  </conditionalFormatting>
  <conditionalFormatting sqref="O27">
    <cfRule type="cellIs" dxfId="725" priority="45" operator="equal">
      <formula>"Extremo"</formula>
    </cfRule>
  </conditionalFormatting>
  <conditionalFormatting sqref="O27">
    <cfRule type="cellIs" dxfId="724" priority="46" operator="equal">
      <formula>"Alto"</formula>
    </cfRule>
  </conditionalFormatting>
  <conditionalFormatting sqref="O27">
    <cfRule type="cellIs" dxfId="723" priority="47" operator="equal">
      <formula>"Moderado"</formula>
    </cfRule>
  </conditionalFormatting>
  <conditionalFormatting sqref="O27">
    <cfRule type="cellIs" dxfId="722" priority="48" operator="equal">
      <formula>"Bajo"</formula>
    </cfRule>
  </conditionalFormatting>
  <conditionalFormatting sqref="Z27:Z29">
    <cfRule type="cellIs" dxfId="721" priority="49" operator="equal">
      <formula>"Muy Alta"</formula>
    </cfRule>
  </conditionalFormatting>
  <conditionalFormatting sqref="Z27:Z29">
    <cfRule type="cellIs" dxfId="720" priority="50" operator="equal">
      <formula>"Alta"</formula>
    </cfRule>
  </conditionalFormatting>
  <conditionalFormatting sqref="Z27:Z29">
    <cfRule type="cellIs" dxfId="719" priority="51" operator="equal">
      <formula>"Media"</formula>
    </cfRule>
  </conditionalFormatting>
  <conditionalFormatting sqref="Z27:Z29">
    <cfRule type="cellIs" dxfId="718" priority="52" operator="equal">
      <formula>"Baja"</formula>
    </cfRule>
  </conditionalFormatting>
  <conditionalFormatting sqref="Z27:Z29">
    <cfRule type="cellIs" dxfId="717" priority="53" operator="equal">
      <formula>"Muy Baja"</formula>
    </cfRule>
  </conditionalFormatting>
  <conditionalFormatting sqref="AD27:AD29">
    <cfRule type="cellIs" dxfId="716" priority="54" operator="equal">
      <formula>"Extremo"</formula>
    </cfRule>
  </conditionalFormatting>
  <conditionalFormatting sqref="AD27:AD29">
    <cfRule type="cellIs" dxfId="715" priority="55" operator="equal">
      <formula>"Alto"</formula>
    </cfRule>
  </conditionalFormatting>
  <conditionalFormatting sqref="AD27:AD29">
    <cfRule type="cellIs" dxfId="714" priority="56" operator="equal">
      <formula>"Moderado"</formula>
    </cfRule>
  </conditionalFormatting>
  <conditionalFormatting sqref="AD27:AD29">
    <cfRule type="cellIs" dxfId="713" priority="57" operator="equal">
      <formula>"Bajo"</formula>
    </cfRule>
  </conditionalFormatting>
  <conditionalFormatting sqref="L27">
    <cfRule type="containsText" dxfId="712" priority="58" operator="containsText" text="❌">
      <formula>NOT(ISERROR(SEARCH(("❌"),(L27))))</formula>
    </cfRule>
  </conditionalFormatting>
  <conditionalFormatting sqref="I13">
    <cfRule type="cellIs" dxfId="711" priority="59" operator="equal">
      <formula>"Muy Alta"</formula>
    </cfRule>
  </conditionalFormatting>
  <conditionalFormatting sqref="I13">
    <cfRule type="cellIs" dxfId="710" priority="60" operator="equal">
      <formula>"Alta"</formula>
    </cfRule>
  </conditionalFormatting>
  <conditionalFormatting sqref="I13">
    <cfRule type="cellIs" dxfId="709" priority="61" operator="equal">
      <formula>"Media"</formula>
    </cfRule>
  </conditionalFormatting>
  <conditionalFormatting sqref="I13">
    <cfRule type="cellIs" dxfId="708" priority="62" operator="equal">
      <formula>"Baja"</formula>
    </cfRule>
  </conditionalFormatting>
  <conditionalFormatting sqref="I13">
    <cfRule type="cellIs" dxfId="707" priority="63" operator="equal">
      <formula>"Muy Baja"</formula>
    </cfRule>
  </conditionalFormatting>
  <conditionalFormatting sqref="M13">
    <cfRule type="cellIs" dxfId="706" priority="64" operator="equal">
      <formula>"Catastrófico"</formula>
    </cfRule>
  </conditionalFormatting>
  <conditionalFormatting sqref="M13">
    <cfRule type="cellIs" dxfId="705" priority="65" operator="equal">
      <formula>"Mayor"</formula>
    </cfRule>
  </conditionalFormatting>
  <conditionalFormatting sqref="M13">
    <cfRule type="cellIs" dxfId="704" priority="66" operator="equal">
      <formula>"Moderado"</formula>
    </cfRule>
  </conditionalFormatting>
  <conditionalFormatting sqref="M13">
    <cfRule type="cellIs" dxfId="703" priority="67" operator="equal">
      <formula>"Menor"</formula>
    </cfRule>
  </conditionalFormatting>
  <conditionalFormatting sqref="M13">
    <cfRule type="cellIs" dxfId="702" priority="68" operator="equal">
      <formula>"Leve"</formula>
    </cfRule>
  </conditionalFormatting>
  <conditionalFormatting sqref="O13">
    <cfRule type="cellIs" dxfId="701" priority="69" operator="equal">
      <formula>"Extremo"</formula>
    </cfRule>
  </conditionalFormatting>
  <conditionalFormatting sqref="O13">
    <cfRule type="cellIs" dxfId="700" priority="70" operator="equal">
      <formula>"Alto"</formula>
    </cfRule>
  </conditionalFormatting>
  <conditionalFormatting sqref="O13">
    <cfRule type="cellIs" dxfId="699" priority="71" operator="equal">
      <formula>"Moderado"</formula>
    </cfRule>
  </conditionalFormatting>
  <conditionalFormatting sqref="O13">
    <cfRule type="cellIs" dxfId="698" priority="72" operator="equal">
      <formula>"Bajo"</formula>
    </cfRule>
  </conditionalFormatting>
  <conditionalFormatting sqref="Z13:Z15">
    <cfRule type="cellIs" dxfId="697" priority="73" operator="equal">
      <formula>"Muy Alta"</formula>
    </cfRule>
  </conditionalFormatting>
  <conditionalFormatting sqref="Z13:Z15">
    <cfRule type="cellIs" dxfId="696" priority="74" operator="equal">
      <formula>"Alta"</formula>
    </cfRule>
  </conditionalFormatting>
  <conditionalFormatting sqref="Z13:Z15">
    <cfRule type="cellIs" dxfId="695" priority="75" operator="equal">
      <formula>"Media"</formula>
    </cfRule>
  </conditionalFormatting>
  <conditionalFormatting sqref="Z13:Z15">
    <cfRule type="cellIs" dxfId="694" priority="76" operator="equal">
      <formula>"Baja"</formula>
    </cfRule>
  </conditionalFormatting>
  <conditionalFormatting sqref="Z13:Z15">
    <cfRule type="cellIs" dxfId="693" priority="77" operator="equal">
      <formula>"Muy Baja"</formula>
    </cfRule>
  </conditionalFormatting>
  <conditionalFormatting sqref="AD13:AD15">
    <cfRule type="cellIs" dxfId="692" priority="78" operator="equal">
      <formula>"Extremo"</formula>
    </cfRule>
  </conditionalFormatting>
  <conditionalFormatting sqref="AD13:AD15">
    <cfRule type="cellIs" dxfId="691" priority="79" operator="equal">
      <formula>"Alto"</formula>
    </cfRule>
  </conditionalFormatting>
  <conditionalFormatting sqref="AD13:AD15">
    <cfRule type="cellIs" dxfId="690" priority="80" operator="equal">
      <formula>"Moderado"</formula>
    </cfRule>
  </conditionalFormatting>
  <conditionalFormatting sqref="AD13:AD15">
    <cfRule type="cellIs" dxfId="689" priority="81" operator="equal">
      <formula>"Bajo"</formula>
    </cfRule>
  </conditionalFormatting>
  <conditionalFormatting sqref="L13">
    <cfRule type="containsText" dxfId="688" priority="82" operator="containsText" text="❌">
      <formula>NOT(ISERROR(SEARCH(("❌"),(L13))))</formula>
    </cfRule>
  </conditionalFormatting>
  <conditionalFormatting sqref="I51">
    <cfRule type="cellIs" dxfId="687" priority="83" operator="equal">
      <formula>"Muy Alta"</formula>
    </cfRule>
  </conditionalFormatting>
  <conditionalFormatting sqref="I51">
    <cfRule type="cellIs" dxfId="686" priority="84" operator="equal">
      <formula>"Alta"</formula>
    </cfRule>
  </conditionalFormatting>
  <conditionalFormatting sqref="I51">
    <cfRule type="cellIs" dxfId="685" priority="85" operator="equal">
      <formula>"Media"</formula>
    </cfRule>
  </conditionalFormatting>
  <conditionalFormatting sqref="I51">
    <cfRule type="cellIs" dxfId="684" priority="86" operator="equal">
      <formula>"Baja"</formula>
    </cfRule>
  </conditionalFormatting>
  <conditionalFormatting sqref="I51">
    <cfRule type="cellIs" dxfId="683" priority="87" operator="equal">
      <formula>"Muy Baja"</formula>
    </cfRule>
  </conditionalFormatting>
  <conditionalFormatting sqref="M51">
    <cfRule type="cellIs" dxfId="682" priority="88" operator="equal">
      <formula>"Catastrófico"</formula>
    </cfRule>
  </conditionalFormatting>
  <conditionalFormatting sqref="M51">
    <cfRule type="cellIs" dxfId="681" priority="89" operator="equal">
      <formula>"Mayor"</formula>
    </cfRule>
  </conditionalFormatting>
  <conditionalFormatting sqref="M51">
    <cfRule type="cellIs" dxfId="680" priority="90" operator="equal">
      <formula>"Moderado"</formula>
    </cfRule>
  </conditionalFormatting>
  <conditionalFormatting sqref="M51">
    <cfRule type="cellIs" dxfId="679" priority="91" operator="equal">
      <formula>"Menor"</formula>
    </cfRule>
  </conditionalFormatting>
  <conditionalFormatting sqref="M51">
    <cfRule type="cellIs" dxfId="678" priority="92" operator="equal">
      <formula>"Leve"</formula>
    </cfRule>
  </conditionalFormatting>
  <conditionalFormatting sqref="O51">
    <cfRule type="cellIs" dxfId="677" priority="93" operator="equal">
      <formula>"Extremo"</formula>
    </cfRule>
  </conditionalFormatting>
  <conditionalFormatting sqref="O51">
    <cfRule type="cellIs" dxfId="676" priority="94" operator="equal">
      <formula>"Alto"</formula>
    </cfRule>
  </conditionalFormatting>
  <conditionalFormatting sqref="O51">
    <cfRule type="cellIs" dxfId="675" priority="95" operator="equal">
      <formula>"Moderado"</formula>
    </cfRule>
  </conditionalFormatting>
  <conditionalFormatting sqref="O51">
    <cfRule type="cellIs" dxfId="674" priority="96" operator="equal">
      <formula>"Bajo"</formula>
    </cfRule>
  </conditionalFormatting>
  <conditionalFormatting sqref="Z51">
    <cfRule type="cellIs" dxfId="673" priority="97" operator="equal">
      <formula>"Muy Alta"</formula>
    </cfRule>
  </conditionalFormatting>
  <conditionalFormatting sqref="Z51">
    <cfRule type="cellIs" dxfId="672" priority="98" operator="equal">
      <formula>"Alta"</formula>
    </cfRule>
  </conditionalFormatting>
  <conditionalFormatting sqref="Z51">
    <cfRule type="cellIs" dxfId="671" priority="99" operator="equal">
      <formula>"Media"</formula>
    </cfRule>
  </conditionalFormatting>
  <conditionalFormatting sqref="Z51">
    <cfRule type="cellIs" dxfId="670" priority="100" operator="equal">
      <formula>"Baja"</formula>
    </cfRule>
  </conditionalFormatting>
  <conditionalFormatting sqref="Z51">
    <cfRule type="cellIs" dxfId="669" priority="101" operator="equal">
      <formula>"Muy Baja"</formula>
    </cfRule>
  </conditionalFormatting>
  <conditionalFormatting sqref="AD51">
    <cfRule type="cellIs" dxfId="668" priority="102" operator="equal">
      <formula>"Extremo"</formula>
    </cfRule>
  </conditionalFormatting>
  <conditionalFormatting sqref="AD51">
    <cfRule type="cellIs" dxfId="667" priority="103" operator="equal">
      <formula>"Alto"</formula>
    </cfRule>
  </conditionalFormatting>
  <conditionalFormatting sqref="AD51">
    <cfRule type="cellIs" dxfId="666" priority="104" operator="equal">
      <formula>"Moderado"</formula>
    </cfRule>
  </conditionalFormatting>
  <conditionalFormatting sqref="AD51">
    <cfRule type="cellIs" dxfId="665" priority="105" operator="equal">
      <formula>"Bajo"</formula>
    </cfRule>
  </conditionalFormatting>
  <conditionalFormatting sqref="L51">
    <cfRule type="containsText" dxfId="664" priority="106" operator="containsText" text="❌">
      <formula>NOT(ISERROR(SEARCH(("❌"),(L51))))</formula>
    </cfRule>
  </conditionalFormatting>
  <conditionalFormatting sqref="Z26">
    <cfRule type="cellIs" dxfId="663" priority="107" operator="equal">
      <formula>"Muy Alta"</formula>
    </cfRule>
  </conditionalFormatting>
  <conditionalFormatting sqref="Z26">
    <cfRule type="cellIs" dxfId="662" priority="108" operator="equal">
      <formula>"Alta"</formula>
    </cfRule>
  </conditionalFormatting>
  <conditionalFormatting sqref="Z26">
    <cfRule type="cellIs" dxfId="661" priority="109" operator="equal">
      <formula>"Media"</formula>
    </cfRule>
  </conditionalFormatting>
  <conditionalFormatting sqref="Z26">
    <cfRule type="cellIs" dxfId="660" priority="110" operator="equal">
      <formula>"Baja"</formula>
    </cfRule>
  </conditionalFormatting>
  <conditionalFormatting sqref="Z26">
    <cfRule type="cellIs" dxfId="659" priority="111" operator="equal">
      <formula>"Muy Baja"</formula>
    </cfRule>
  </conditionalFormatting>
  <conditionalFormatting sqref="AD26">
    <cfRule type="cellIs" dxfId="658" priority="112" operator="equal">
      <formula>"Extremo"</formula>
    </cfRule>
  </conditionalFormatting>
  <conditionalFormatting sqref="AD26">
    <cfRule type="cellIs" dxfId="657" priority="113" operator="equal">
      <formula>"Alto"</formula>
    </cfRule>
  </conditionalFormatting>
  <conditionalFormatting sqref="AD26">
    <cfRule type="cellIs" dxfId="656" priority="114" operator="equal">
      <formula>"Moderado"</formula>
    </cfRule>
  </conditionalFormatting>
  <conditionalFormatting sqref="AD26">
    <cfRule type="cellIs" dxfId="655" priority="115" operator="equal">
      <formula>"Bajo"</formula>
    </cfRule>
  </conditionalFormatting>
  <conditionalFormatting sqref="I17">
    <cfRule type="cellIs" dxfId="654" priority="116" operator="equal">
      <formula>"Muy Alta"</formula>
    </cfRule>
  </conditionalFormatting>
  <conditionalFormatting sqref="I17">
    <cfRule type="cellIs" dxfId="653" priority="117" operator="equal">
      <formula>"Alta"</formula>
    </cfRule>
  </conditionalFormatting>
  <conditionalFormatting sqref="I17">
    <cfRule type="cellIs" dxfId="652" priority="118" operator="equal">
      <formula>"Media"</formula>
    </cfRule>
  </conditionalFormatting>
  <conditionalFormatting sqref="I17">
    <cfRule type="cellIs" dxfId="651" priority="119" operator="equal">
      <formula>"Baja"</formula>
    </cfRule>
  </conditionalFormatting>
  <conditionalFormatting sqref="I17">
    <cfRule type="cellIs" dxfId="650" priority="120" operator="equal">
      <formula>"Muy Baja"</formula>
    </cfRule>
  </conditionalFormatting>
  <conditionalFormatting sqref="M17">
    <cfRule type="cellIs" dxfId="649" priority="121" operator="equal">
      <formula>"Catastrófico"</formula>
    </cfRule>
  </conditionalFormatting>
  <conditionalFormatting sqref="M17">
    <cfRule type="cellIs" dxfId="648" priority="122" operator="equal">
      <formula>"Mayor"</formula>
    </cfRule>
  </conditionalFormatting>
  <conditionalFormatting sqref="M17">
    <cfRule type="cellIs" dxfId="647" priority="123" operator="equal">
      <formula>"Moderado"</formula>
    </cfRule>
  </conditionalFormatting>
  <conditionalFormatting sqref="M17">
    <cfRule type="cellIs" dxfId="646" priority="124" operator="equal">
      <formula>"Menor"</formula>
    </cfRule>
  </conditionalFormatting>
  <conditionalFormatting sqref="M17">
    <cfRule type="cellIs" dxfId="645" priority="125" operator="equal">
      <formula>"Leve"</formula>
    </cfRule>
  </conditionalFormatting>
  <conditionalFormatting sqref="O17">
    <cfRule type="cellIs" dxfId="644" priority="126" operator="equal">
      <formula>"Extremo"</formula>
    </cfRule>
  </conditionalFormatting>
  <conditionalFormatting sqref="O17">
    <cfRule type="cellIs" dxfId="643" priority="127" operator="equal">
      <formula>"Alto"</formula>
    </cfRule>
  </conditionalFormatting>
  <conditionalFormatting sqref="O17">
    <cfRule type="cellIs" dxfId="642" priority="128" operator="equal">
      <formula>"Moderado"</formula>
    </cfRule>
  </conditionalFormatting>
  <conditionalFormatting sqref="O17">
    <cfRule type="cellIs" dxfId="641" priority="129" operator="equal">
      <formula>"Bajo"</formula>
    </cfRule>
  </conditionalFormatting>
  <conditionalFormatting sqref="Z17:Z21">
    <cfRule type="cellIs" dxfId="640" priority="130" operator="equal">
      <formula>"Muy Alta"</formula>
    </cfRule>
  </conditionalFormatting>
  <conditionalFormatting sqref="Z17:Z21">
    <cfRule type="cellIs" dxfId="639" priority="131" operator="equal">
      <formula>"Alta"</formula>
    </cfRule>
  </conditionalFormatting>
  <conditionalFormatting sqref="Z17:Z21">
    <cfRule type="cellIs" dxfId="638" priority="132" operator="equal">
      <formula>"Media"</formula>
    </cfRule>
  </conditionalFormatting>
  <conditionalFormatting sqref="Z17:Z21">
    <cfRule type="cellIs" dxfId="637" priority="133" operator="equal">
      <formula>"Baja"</formula>
    </cfRule>
  </conditionalFormatting>
  <conditionalFormatting sqref="Z17:Z21">
    <cfRule type="cellIs" dxfId="636" priority="134" operator="equal">
      <formula>"Muy Baja"</formula>
    </cfRule>
  </conditionalFormatting>
  <conditionalFormatting sqref="AD17:AD21">
    <cfRule type="cellIs" dxfId="635" priority="135" operator="equal">
      <formula>"Extremo"</formula>
    </cfRule>
  </conditionalFormatting>
  <conditionalFormatting sqref="AD17:AD21">
    <cfRule type="cellIs" dxfId="634" priority="136" operator="equal">
      <formula>"Alto"</formula>
    </cfRule>
  </conditionalFormatting>
  <conditionalFormatting sqref="AD17:AD21">
    <cfRule type="cellIs" dxfId="633" priority="137" operator="equal">
      <formula>"Moderado"</formula>
    </cfRule>
  </conditionalFormatting>
  <conditionalFormatting sqref="AD17:AD21">
    <cfRule type="cellIs" dxfId="632" priority="138" operator="equal">
      <formula>"Bajo"</formula>
    </cfRule>
  </conditionalFormatting>
  <conditionalFormatting sqref="L17">
    <cfRule type="containsText" dxfId="631" priority="139" operator="containsText" text="❌">
      <formula>NOT(ISERROR(SEARCH(("❌"),(L17))))</formula>
    </cfRule>
  </conditionalFormatting>
  <conditionalFormatting sqref="I27">
    <cfRule type="cellIs" dxfId="630" priority="140" operator="equal">
      <formula>"Muy Alta"</formula>
    </cfRule>
  </conditionalFormatting>
  <conditionalFormatting sqref="I27">
    <cfRule type="cellIs" dxfId="629" priority="141" operator="equal">
      <formula>"Alta"</formula>
    </cfRule>
  </conditionalFormatting>
  <conditionalFormatting sqref="I27">
    <cfRule type="cellIs" dxfId="628" priority="142" operator="equal">
      <formula>"Media"</formula>
    </cfRule>
  </conditionalFormatting>
  <conditionalFormatting sqref="I27">
    <cfRule type="cellIs" dxfId="627" priority="143" operator="equal">
      <formula>"Baja"</formula>
    </cfRule>
  </conditionalFormatting>
  <conditionalFormatting sqref="I27">
    <cfRule type="cellIs" dxfId="626" priority="144" operator="equal">
      <formula>"Muy Baja"</formula>
    </cfRule>
  </conditionalFormatting>
  <conditionalFormatting sqref="I30">
    <cfRule type="cellIs" dxfId="625" priority="145" operator="equal">
      <formula>"Muy Alta"</formula>
    </cfRule>
  </conditionalFormatting>
  <conditionalFormatting sqref="I30">
    <cfRule type="cellIs" dxfId="624" priority="146" operator="equal">
      <formula>"Alta"</formula>
    </cfRule>
  </conditionalFormatting>
  <conditionalFormatting sqref="I30">
    <cfRule type="cellIs" dxfId="623" priority="147" operator="equal">
      <formula>"Media"</formula>
    </cfRule>
  </conditionalFormatting>
  <conditionalFormatting sqref="I30">
    <cfRule type="cellIs" dxfId="622" priority="148" operator="equal">
      <formula>"Baja"</formula>
    </cfRule>
  </conditionalFormatting>
  <conditionalFormatting sqref="I30">
    <cfRule type="cellIs" dxfId="621" priority="149" operator="equal">
      <formula>"Muy Baja"</formula>
    </cfRule>
  </conditionalFormatting>
  <conditionalFormatting sqref="M30">
    <cfRule type="cellIs" dxfId="620" priority="150" operator="equal">
      <formula>"Catastrófico"</formula>
    </cfRule>
  </conditionalFormatting>
  <conditionalFormatting sqref="M30">
    <cfRule type="cellIs" dxfId="619" priority="151" operator="equal">
      <formula>"Mayor"</formula>
    </cfRule>
  </conditionalFormatting>
  <conditionalFormatting sqref="M30">
    <cfRule type="cellIs" dxfId="618" priority="152" operator="equal">
      <formula>"Moderado"</formula>
    </cfRule>
  </conditionalFormatting>
  <conditionalFormatting sqref="M30">
    <cfRule type="cellIs" dxfId="617" priority="153" operator="equal">
      <formula>"Menor"</formula>
    </cfRule>
  </conditionalFormatting>
  <conditionalFormatting sqref="M30">
    <cfRule type="cellIs" dxfId="616" priority="154" operator="equal">
      <formula>"Leve"</formula>
    </cfRule>
  </conditionalFormatting>
  <conditionalFormatting sqref="O30">
    <cfRule type="cellIs" dxfId="615" priority="155" operator="equal">
      <formula>"Extremo"</formula>
    </cfRule>
  </conditionalFormatting>
  <conditionalFormatting sqref="O30">
    <cfRule type="cellIs" dxfId="614" priority="156" operator="equal">
      <formula>"Alto"</formula>
    </cfRule>
  </conditionalFormatting>
  <conditionalFormatting sqref="O30">
    <cfRule type="cellIs" dxfId="613" priority="157" operator="equal">
      <formula>"Moderado"</formula>
    </cfRule>
  </conditionalFormatting>
  <conditionalFormatting sqref="O30">
    <cfRule type="cellIs" dxfId="612" priority="158" operator="equal">
      <formula>"Bajo"</formula>
    </cfRule>
  </conditionalFormatting>
  <conditionalFormatting sqref="Z30:Z32">
    <cfRule type="cellIs" dxfId="611" priority="159" operator="equal">
      <formula>"Muy Alta"</formula>
    </cfRule>
  </conditionalFormatting>
  <conditionalFormatting sqref="Z30:Z32">
    <cfRule type="cellIs" dxfId="610" priority="160" operator="equal">
      <formula>"Alta"</formula>
    </cfRule>
  </conditionalFormatting>
  <conditionalFormatting sqref="Z30:Z32">
    <cfRule type="cellIs" dxfId="609" priority="161" operator="equal">
      <formula>"Media"</formula>
    </cfRule>
  </conditionalFormatting>
  <conditionalFormatting sqref="Z30:Z32">
    <cfRule type="cellIs" dxfId="608" priority="162" operator="equal">
      <formula>"Baja"</formula>
    </cfRule>
  </conditionalFormatting>
  <conditionalFormatting sqref="Z30:Z32">
    <cfRule type="cellIs" dxfId="607" priority="163" operator="equal">
      <formula>"Muy Baja"</formula>
    </cfRule>
  </conditionalFormatting>
  <conditionalFormatting sqref="AD30:AD32">
    <cfRule type="cellIs" dxfId="606" priority="164" operator="equal">
      <formula>"Extremo"</formula>
    </cfRule>
  </conditionalFormatting>
  <conditionalFormatting sqref="AD30:AD32">
    <cfRule type="cellIs" dxfId="605" priority="165" operator="equal">
      <formula>"Alto"</formula>
    </cfRule>
  </conditionalFormatting>
  <conditionalFormatting sqref="AD30:AD32">
    <cfRule type="cellIs" dxfId="604" priority="166" operator="equal">
      <formula>"Moderado"</formula>
    </cfRule>
  </conditionalFormatting>
  <conditionalFormatting sqref="AD30:AD32">
    <cfRule type="cellIs" dxfId="603" priority="167" operator="equal">
      <formula>"Bajo"</formula>
    </cfRule>
  </conditionalFormatting>
  <conditionalFormatting sqref="L30">
    <cfRule type="containsText" dxfId="602" priority="168" operator="containsText" text="❌">
      <formula>NOT(ISERROR(SEARCH(("❌"),(L30))))</formula>
    </cfRule>
  </conditionalFormatting>
  <conditionalFormatting sqref="I45">
    <cfRule type="cellIs" dxfId="601" priority="169" operator="equal">
      <formula>"Muy Alta"</formula>
    </cfRule>
  </conditionalFormatting>
  <conditionalFormatting sqref="I45">
    <cfRule type="cellIs" dxfId="600" priority="170" operator="equal">
      <formula>"Alta"</formula>
    </cfRule>
  </conditionalFormatting>
  <conditionalFormatting sqref="I45">
    <cfRule type="cellIs" dxfId="599" priority="171" operator="equal">
      <formula>"Media"</formula>
    </cfRule>
  </conditionalFormatting>
  <conditionalFormatting sqref="I45">
    <cfRule type="cellIs" dxfId="598" priority="172" operator="equal">
      <formula>"Baja"</formula>
    </cfRule>
  </conditionalFormatting>
  <conditionalFormatting sqref="I45">
    <cfRule type="cellIs" dxfId="597" priority="173" operator="equal">
      <formula>"Muy Baja"</formula>
    </cfRule>
  </conditionalFormatting>
  <conditionalFormatting sqref="M45">
    <cfRule type="cellIs" dxfId="596" priority="174" operator="equal">
      <formula>"Catastrófico"</formula>
    </cfRule>
  </conditionalFormatting>
  <conditionalFormatting sqref="M45">
    <cfRule type="cellIs" dxfId="595" priority="175" operator="equal">
      <formula>"Mayor"</formula>
    </cfRule>
  </conditionalFormatting>
  <conditionalFormatting sqref="M45">
    <cfRule type="cellIs" dxfId="594" priority="176" operator="equal">
      <formula>"Moderado"</formula>
    </cfRule>
  </conditionalFormatting>
  <conditionalFormatting sqref="M45">
    <cfRule type="cellIs" dxfId="593" priority="177" operator="equal">
      <formula>"Menor"</formula>
    </cfRule>
  </conditionalFormatting>
  <conditionalFormatting sqref="M45">
    <cfRule type="cellIs" dxfId="592" priority="178" operator="equal">
      <formula>"Leve"</formula>
    </cfRule>
  </conditionalFormatting>
  <conditionalFormatting sqref="O45">
    <cfRule type="cellIs" dxfId="591" priority="179" operator="equal">
      <formula>"Extremo"</formula>
    </cfRule>
  </conditionalFormatting>
  <conditionalFormatting sqref="O45">
    <cfRule type="cellIs" dxfId="590" priority="180" operator="equal">
      <formula>"Alto"</formula>
    </cfRule>
  </conditionalFormatting>
  <conditionalFormatting sqref="O45">
    <cfRule type="cellIs" dxfId="589" priority="181" operator="equal">
      <formula>"Moderado"</formula>
    </cfRule>
  </conditionalFormatting>
  <conditionalFormatting sqref="O45">
    <cfRule type="cellIs" dxfId="588" priority="182" operator="equal">
      <formula>"Bajo"</formula>
    </cfRule>
  </conditionalFormatting>
  <conditionalFormatting sqref="Z45">
    <cfRule type="cellIs" dxfId="587" priority="183" operator="equal">
      <formula>"Muy Alta"</formula>
    </cfRule>
  </conditionalFormatting>
  <conditionalFormatting sqref="Z45">
    <cfRule type="cellIs" dxfId="586" priority="184" operator="equal">
      <formula>"Alta"</formula>
    </cfRule>
  </conditionalFormatting>
  <conditionalFormatting sqref="Z45">
    <cfRule type="cellIs" dxfId="585" priority="185" operator="equal">
      <formula>"Media"</formula>
    </cfRule>
  </conditionalFormatting>
  <conditionalFormatting sqref="Z45">
    <cfRule type="cellIs" dxfId="584" priority="186" operator="equal">
      <formula>"Baja"</formula>
    </cfRule>
  </conditionalFormatting>
  <conditionalFormatting sqref="Z45">
    <cfRule type="cellIs" dxfId="583" priority="187" operator="equal">
      <formula>"Muy Baja"</formula>
    </cfRule>
  </conditionalFormatting>
  <conditionalFormatting sqref="AD45">
    <cfRule type="cellIs" dxfId="582" priority="188" operator="equal">
      <formula>"Extremo"</formula>
    </cfRule>
  </conditionalFormatting>
  <conditionalFormatting sqref="AD45">
    <cfRule type="cellIs" dxfId="581" priority="189" operator="equal">
      <formula>"Alto"</formula>
    </cfRule>
  </conditionalFormatting>
  <conditionalFormatting sqref="AD45">
    <cfRule type="cellIs" dxfId="580" priority="190" operator="equal">
      <formula>"Moderado"</formula>
    </cfRule>
  </conditionalFormatting>
  <conditionalFormatting sqref="AD45">
    <cfRule type="cellIs" dxfId="579" priority="191" operator="equal">
      <formula>"Bajo"</formula>
    </cfRule>
  </conditionalFormatting>
  <conditionalFormatting sqref="L45">
    <cfRule type="containsText" dxfId="578" priority="192" operator="containsText" text="❌">
      <formula>NOT(ISERROR(SEARCH(("❌"),(L45))))</formula>
    </cfRule>
  </conditionalFormatting>
  <conditionalFormatting sqref="I46">
    <cfRule type="cellIs" dxfId="577" priority="193" operator="equal">
      <formula>"Muy Alta"</formula>
    </cfRule>
  </conditionalFormatting>
  <conditionalFormatting sqref="I46">
    <cfRule type="cellIs" dxfId="576" priority="194" operator="equal">
      <formula>"Alta"</formula>
    </cfRule>
  </conditionalFormatting>
  <conditionalFormatting sqref="I46">
    <cfRule type="cellIs" dxfId="575" priority="195" operator="equal">
      <formula>"Media"</formula>
    </cfRule>
  </conditionalFormatting>
  <conditionalFormatting sqref="I46">
    <cfRule type="cellIs" dxfId="574" priority="196" operator="equal">
      <formula>"Baja"</formula>
    </cfRule>
  </conditionalFormatting>
  <conditionalFormatting sqref="I46">
    <cfRule type="cellIs" dxfId="573" priority="197" operator="equal">
      <formula>"Muy Baja"</formula>
    </cfRule>
  </conditionalFormatting>
  <conditionalFormatting sqref="M46">
    <cfRule type="cellIs" dxfId="572" priority="198" operator="equal">
      <formula>"Catastrófico"</formula>
    </cfRule>
  </conditionalFormatting>
  <conditionalFormatting sqref="M46">
    <cfRule type="cellIs" dxfId="571" priority="199" operator="equal">
      <formula>"Mayor"</formula>
    </cfRule>
  </conditionalFormatting>
  <conditionalFormatting sqref="M46">
    <cfRule type="cellIs" dxfId="570" priority="200" operator="equal">
      <formula>"Moderado"</formula>
    </cfRule>
  </conditionalFormatting>
  <conditionalFormatting sqref="M46">
    <cfRule type="cellIs" dxfId="569" priority="201" operator="equal">
      <formula>"Menor"</formula>
    </cfRule>
  </conditionalFormatting>
  <conditionalFormatting sqref="M46">
    <cfRule type="cellIs" dxfId="568" priority="202" operator="equal">
      <formula>"Leve"</formula>
    </cfRule>
  </conditionalFormatting>
  <conditionalFormatting sqref="O46">
    <cfRule type="cellIs" dxfId="567" priority="203" operator="equal">
      <formula>"Extremo"</formula>
    </cfRule>
  </conditionalFormatting>
  <conditionalFormatting sqref="O46">
    <cfRule type="cellIs" dxfId="566" priority="204" operator="equal">
      <formula>"Alto"</formula>
    </cfRule>
  </conditionalFormatting>
  <conditionalFormatting sqref="O46">
    <cfRule type="cellIs" dxfId="565" priority="205" operator="equal">
      <formula>"Moderado"</formula>
    </cfRule>
  </conditionalFormatting>
  <conditionalFormatting sqref="O46">
    <cfRule type="cellIs" dxfId="564" priority="206" operator="equal">
      <formula>"Bajo"</formula>
    </cfRule>
  </conditionalFormatting>
  <conditionalFormatting sqref="Z46">
    <cfRule type="cellIs" dxfId="563" priority="207" operator="equal">
      <formula>"Muy Alta"</formula>
    </cfRule>
  </conditionalFormatting>
  <conditionalFormatting sqref="Z46">
    <cfRule type="cellIs" dxfId="562" priority="208" operator="equal">
      <formula>"Alta"</formula>
    </cfRule>
  </conditionalFormatting>
  <conditionalFormatting sqref="Z46">
    <cfRule type="cellIs" dxfId="561" priority="209" operator="equal">
      <formula>"Media"</formula>
    </cfRule>
  </conditionalFormatting>
  <conditionalFormatting sqref="Z46">
    <cfRule type="cellIs" dxfId="560" priority="210" operator="equal">
      <formula>"Baja"</formula>
    </cfRule>
  </conditionalFormatting>
  <conditionalFormatting sqref="Z46">
    <cfRule type="cellIs" dxfId="559" priority="211" operator="equal">
      <formula>"Muy Baja"</formula>
    </cfRule>
  </conditionalFormatting>
  <conditionalFormatting sqref="AD46">
    <cfRule type="cellIs" dxfId="558" priority="212" operator="equal">
      <formula>"Extremo"</formula>
    </cfRule>
  </conditionalFormatting>
  <conditionalFormatting sqref="AD46">
    <cfRule type="cellIs" dxfId="557" priority="213" operator="equal">
      <formula>"Alto"</formula>
    </cfRule>
  </conditionalFormatting>
  <conditionalFormatting sqref="AD46">
    <cfRule type="cellIs" dxfId="556" priority="214" operator="equal">
      <formula>"Moderado"</formula>
    </cfRule>
  </conditionalFormatting>
  <conditionalFormatting sqref="AD46">
    <cfRule type="cellIs" dxfId="555" priority="215" operator="equal">
      <formula>"Bajo"</formula>
    </cfRule>
  </conditionalFormatting>
  <conditionalFormatting sqref="L46">
    <cfRule type="containsText" dxfId="554" priority="216" operator="containsText" text="❌">
      <formula>NOT(ISERROR(SEARCH(("❌"),(L46))))</formula>
    </cfRule>
  </conditionalFormatting>
  <conditionalFormatting sqref="I50">
    <cfRule type="cellIs" dxfId="553" priority="217" operator="equal">
      <formula>"Muy Alta"</formula>
    </cfRule>
  </conditionalFormatting>
  <conditionalFormatting sqref="I50">
    <cfRule type="cellIs" dxfId="552" priority="218" operator="equal">
      <formula>"Alta"</formula>
    </cfRule>
  </conditionalFormatting>
  <conditionalFormatting sqref="I50">
    <cfRule type="cellIs" dxfId="551" priority="219" operator="equal">
      <formula>"Media"</formula>
    </cfRule>
  </conditionalFormatting>
  <conditionalFormatting sqref="I50">
    <cfRule type="cellIs" dxfId="550" priority="220" operator="equal">
      <formula>"Baja"</formula>
    </cfRule>
  </conditionalFormatting>
  <conditionalFormatting sqref="I50">
    <cfRule type="cellIs" dxfId="549" priority="221" operator="equal">
      <formula>"Muy Baja"</formula>
    </cfRule>
  </conditionalFormatting>
  <conditionalFormatting sqref="M50">
    <cfRule type="cellIs" dxfId="548" priority="222" operator="equal">
      <formula>"Catastrófico"</formula>
    </cfRule>
  </conditionalFormatting>
  <conditionalFormatting sqref="M50">
    <cfRule type="cellIs" dxfId="547" priority="223" operator="equal">
      <formula>"Mayor"</formula>
    </cfRule>
  </conditionalFormatting>
  <conditionalFormatting sqref="M50">
    <cfRule type="cellIs" dxfId="546" priority="224" operator="equal">
      <formula>"Moderado"</formula>
    </cfRule>
  </conditionalFormatting>
  <conditionalFormatting sqref="M50">
    <cfRule type="cellIs" dxfId="545" priority="225" operator="equal">
      <formula>"Menor"</formula>
    </cfRule>
  </conditionalFormatting>
  <conditionalFormatting sqref="M50">
    <cfRule type="cellIs" dxfId="544" priority="226" operator="equal">
      <formula>"Leve"</formula>
    </cfRule>
  </conditionalFormatting>
  <conditionalFormatting sqref="O50">
    <cfRule type="cellIs" dxfId="543" priority="227" operator="equal">
      <formula>"Extremo"</formula>
    </cfRule>
  </conditionalFormatting>
  <conditionalFormatting sqref="O50">
    <cfRule type="cellIs" dxfId="542" priority="228" operator="equal">
      <formula>"Alto"</formula>
    </cfRule>
  </conditionalFormatting>
  <conditionalFormatting sqref="O50">
    <cfRule type="cellIs" dxfId="541" priority="229" operator="equal">
      <formula>"Moderado"</formula>
    </cfRule>
  </conditionalFormatting>
  <conditionalFormatting sqref="O50">
    <cfRule type="cellIs" dxfId="540" priority="230" operator="equal">
      <formula>"Bajo"</formula>
    </cfRule>
  </conditionalFormatting>
  <conditionalFormatting sqref="Z50">
    <cfRule type="cellIs" dxfId="539" priority="231" operator="equal">
      <formula>"Muy Alta"</formula>
    </cfRule>
  </conditionalFormatting>
  <conditionalFormatting sqref="Z50">
    <cfRule type="cellIs" dxfId="538" priority="232" operator="equal">
      <formula>"Alta"</formula>
    </cfRule>
  </conditionalFormatting>
  <conditionalFormatting sqref="Z50">
    <cfRule type="cellIs" dxfId="537" priority="233" operator="equal">
      <formula>"Media"</formula>
    </cfRule>
  </conditionalFormatting>
  <conditionalFormatting sqref="Z50">
    <cfRule type="cellIs" dxfId="536" priority="234" operator="equal">
      <formula>"Baja"</formula>
    </cfRule>
  </conditionalFormatting>
  <conditionalFormatting sqref="Z50">
    <cfRule type="cellIs" dxfId="535" priority="235" operator="equal">
      <formula>"Muy Baja"</formula>
    </cfRule>
  </conditionalFormatting>
  <conditionalFormatting sqref="AD50">
    <cfRule type="cellIs" dxfId="534" priority="236" operator="equal">
      <formula>"Extremo"</formula>
    </cfRule>
  </conditionalFormatting>
  <conditionalFormatting sqref="AD50">
    <cfRule type="cellIs" dxfId="533" priority="237" operator="equal">
      <formula>"Alto"</formula>
    </cfRule>
  </conditionalFormatting>
  <conditionalFormatting sqref="AD50">
    <cfRule type="cellIs" dxfId="532" priority="238" operator="equal">
      <formula>"Moderado"</formula>
    </cfRule>
  </conditionalFormatting>
  <conditionalFormatting sqref="AD50">
    <cfRule type="cellIs" dxfId="531" priority="239" operator="equal">
      <formula>"Bajo"</formula>
    </cfRule>
  </conditionalFormatting>
  <conditionalFormatting sqref="L50">
    <cfRule type="containsText" dxfId="530" priority="240" operator="containsText" text="❌">
      <formula>NOT(ISERROR(SEARCH(("❌"),(L50))))</formula>
    </cfRule>
  </conditionalFormatting>
  <conditionalFormatting sqref="I33">
    <cfRule type="cellIs" dxfId="529" priority="241" operator="equal">
      <formula>"Muy Alta"</formula>
    </cfRule>
  </conditionalFormatting>
  <conditionalFormatting sqref="I33">
    <cfRule type="cellIs" dxfId="528" priority="242" operator="equal">
      <formula>"Alta"</formula>
    </cfRule>
  </conditionalFormatting>
  <conditionalFormatting sqref="I33">
    <cfRule type="cellIs" dxfId="527" priority="243" operator="equal">
      <formula>"Media"</formula>
    </cfRule>
  </conditionalFormatting>
  <conditionalFormatting sqref="I33">
    <cfRule type="cellIs" dxfId="526" priority="244" operator="equal">
      <formula>"Baja"</formula>
    </cfRule>
  </conditionalFormatting>
  <conditionalFormatting sqref="I33">
    <cfRule type="cellIs" dxfId="525" priority="245" operator="equal">
      <formula>"Muy Baja"</formula>
    </cfRule>
  </conditionalFormatting>
  <conditionalFormatting sqref="M33">
    <cfRule type="cellIs" dxfId="524" priority="246" operator="equal">
      <formula>"Catastrófico"</formula>
    </cfRule>
  </conditionalFormatting>
  <conditionalFormatting sqref="M33">
    <cfRule type="cellIs" dxfId="523" priority="247" operator="equal">
      <formula>"Mayor"</formula>
    </cfRule>
  </conditionalFormatting>
  <conditionalFormatting sqref="M33">
    <cfRule type="cellIs" dxfId="522" priority="248" operator="equal">
      <formula>"Moderado"</formula>
    </cfRule>
  </conditionalFormatting>
  <conditionalFormatting sqref="M33">
    <cfRule type="cellIs" dxfId="521" priority="249" operator="equal">
      <formula>"Menor"</formula>
    </cfRule>
  </conditionalFormatting>
  <conditionalFormatting sqref="M33">
    <cfRule type="cellIs" dxfId="520" priority="250" operator="equal">
      <formula>"Leve"</formula>
    </cfRule>
  </conditionalFormatting>
  <conditionalFormatting sqref="O33">
    <cfRule type="cellIs" dxfId="519" priority="251" operator="equal">
      <formula>"Extremo"</formula>
    </cfRule>
  </conditionalFormatting>
  <conditionalFormatting sqref="O33">
    <cfRule type="cellIs" dxfId="518" priority="252" operator="equal">
      <formula>"Alto"</formula>
    </cfRule>
  </conditionalFormatting>
  <conditionalFormatting sqref="O33">
    <cfRule type="cellIs" dxfId="517" priority="253" operator="equal">
      <formula>"Moderado"</formula>
    </cfRule>
  </conditionalFormatting>
  <conditionalFormatting sqref="O33">
    <cfRule type="cellIs" dxfId="516" priority="254" operator="equal">
      <formula>"Bajo"</formula>
    </cfRule>
  </conditionalFormatting>
  <conditionalFormatting sqref="Z33:Z35">
    <cfRule type="cellIs" dxfId="515" priority="255" operator="equal">
      <formula>"Muy Alta"</formula>
    </cfRule>
  </conditionalFormatting>
  <conditionalFormatting sqref="Z33:Z35">
    <cfRule type="cellIs" dxfId="514" priority="256" operator="equal">
      <formula>"Alta"</formula>
    </cfRule>
  </conditionalFormatting>
  <conditionalFormatting sqref="Z33:Z35">
    <cfRule type="cellIs" dxfId="513" priority="257" operator="equal">
      <formula>"Media"</formula>
    </cfRule>
  </conditionalFormatting>
  <conditionalFormatting sqref="Z33:Z35">
    <cfRule type="cellIs" dxfId="512" priority="258" operator="equal">
      <formula>"Baja"</formula>
    </cfRule>
  </conditionalFormatting>
  <conditionalFormatting sqref="Z33:Z35">
    <cfRule type="cellIs" dxfId="511" priority="259" operator="equal">
      <formula>"Muy Baja"</formula>
    </cfRule>
  </conditionalFormatting>
  <conditionalFormatting sqref="AD33:AD35">
    <cfRule type="cellIs" dxfId="510" priority="260" operator="equal">
      <formula>"Extremo"</formula>
    </cfRule>
  </conditionalFormatting>
  <conditionalFormatting sqref="AD33:AD35">
    <cfRule type="cellIs" dxfId="509" priority="261" operator="equal">
      <formula>"Alto"</formula>
    </cfRule>
  </conditionalFormatting>
  <conditionalFormatting sqref="AD33:AD35">
    <cfRule type="cellIs" dxfId="508" priority="262" operator="equal">
      <formula>"Moderado"</formula>
    </cfRule>
  </conditionalFormatting>
  <conditionalFormatting sqref="AD33:AD35">
    <cfRule type="cellIs" dxfId="507" priority="263" operator="equal">
      <formula>"Bajo"</formula>
    </cfRule>
  </conditionalFormatting>
  <conditionalFormatting sqref="L33">
    <cfRule type="containsText" dxfId="506" priority="264" operator="containsText" text="❌">
      <formula>NOT(ISERROR(SEARCH(("❌"),(L33))))</formula>
    </cfRule>
  </conditionalFormatting>
  <conditionalFormatting sqref="I36">
    <cfRule type="cellIs" dxfId="505" priority="265" operator="equal">
      <formula>"Muy Alta"</formula>
    </cfRule>
  </conditionalFormatting>
  <conditionalFormatting sqref="I36">
    <cfRule type="cellIs" dxfId="504" priority="266" operator="equal">
      <formula>"Alta"</formula>
    </cfRule>
  </conditionalFormatting>
  <conditionalFormatting sqref="I36">
    <cfRule type="cellIs" dxfId="503" priority="267" operator="equal">
      <formula>"Media"</formula>
    </cfRule>
  </conditionalFormatting>
  <conditionalFormatting sqref="I36">
    <cfRule type="cellIs" dxfId="502" priority="268" operator="equal">
      <formula>"Baja"</formula>
    </cfRule>
  </conditionalFormatting>
  <conditionalFormatting sqref="I36">
    <cfRule type="cellIs" dxfId="501" priority="269" operator="equal">
      <formula>"Muy Baja"</formula>
    </cfRule>
  </conditionalFormatting>
  <conditionalFormatting sqref="M36">
    <cfRule type="cellIs" dxfId="500" priority="270" operator="equal">
      <formula>"Catastrófico"</formula>
    </cfRule>
  </conditionalFormatting>
  <conditionalFormatting sqref="M36">
    <cfRule type="cellIs" dxfId="499" priority="271" operator="equal">
      <formula>"Mayor"</formula>
    </cfRule>
  </conditionalFormatting>
  <conditionalFormatting sqref="M36">
    <cfRule type="cellIs" dxfId="498" priority="272" operator="equal">
      <formula>"Moderado"</formula>
    </cfRule>
  </conditionalFormatting>
  <conditionalFormatting sqref="M36">
    <cfRule type="cellIs" dxfId="497" priority="273" operator="equal">
      <formula>"Menor"</formula>
    </cfRule>
  </conditionalFormatting>
  <conditionalFormatting sqref="M36">
    <cfRule type="cellIs" dxfId="496" priority="274" operator="equal">
      <formula>"Leve"</formula>
    </cfRule>
  </conditionalFormatting>
  <conditionalFormatting sqref="O36">
    <cfRule type="cellIs" dxfId="495" priority="275" operator="equal">
      <formula>"Extremo"</formula>
    </cfRule>
  </conditionalFormatting>
  <conditionalFormatting sqref="O36">
    <cfRule type="cellIs" dxfId="494" priority="276" operator="equal">
      <formula>"Alto"</formula>
    </cfRule>
  </conditionalFormatting>
  <conditionalFormatting sqref="O36">
    <cfRule type="cellIs" dxfId="493" priority="277" operator="equal">
      <formula>"Moderado"</formula>
    </cfRule>
  </conditionalFormatting>
  <conditionalFormatting sqref="O36">
    <cfRule type="cellIs" dxfId="492" priority="278" operator="equal">
      <formula>"Bajo"</formula>
    </cfRule>
  </conditionalFormatting>
  <conditionalFormatting sqref="Z36:Z38">
    <cfRule type="cellIs" dxfId="491" priority="279" operator="equal">
      <formula>"Muy Alta"</formula>
    </cfRule>
  </conditionalFormatting>
  <conditionalFormatting sqref="Z36:Z38">
    <cfRule type="cellIs" dxfId="490" priority="280" operator="equal">
      <formula>"Alta"</formula>
    </cfRule>
  </conditionalFormatting>
  <conditionalFormatting sqref="Z36:Z38">
    <cfRule type="cellIs" dxfId="489" priority="281" operator="equal">
      <formula>"Media"</formula>
    </cfRule>
  </conditionalFormatting>
  <conditionalFormatting sqref="Z36:Z38">
    <cfRule type="cellIs" dxfId="488" priority="282" operator="equal">
      <formula>"Baja"</formula>
    </cfRule>
  </conditionalFormatting>
  <conditionalFormatting sqref="Z36:Z38">
    <cfRule type="cellIs" dxfId="487" priority="283" operator="equal">
      <formula>"Muy Baja"</formula>
    </cfRule>
  </conditionalFormatting>
  <conditionalFormatting sqref="AD36:AD38">
    <cfRule type="cellIs" dxfId="486" priority="284" operator="equal">
      <formula>"Extremo"</formula>
    </cfRule>
  </conditionalFormatting>
  <conditionalFormatting sqref="AD36:AD38">
    <cfRule type="cellIs" dxfId="485" priority="285" operator="equal">
      <formula>"Alto"</formula>
    </cfRule>
  </conditionalFormatting>
  <conditionalFormatting sqref="AD36:AD38">
    <cfRule type="cellIs" dxfId="484" priority="286" operator="equal">
      <formula>"Moderado"</formula>
    </cfRule>
  </conditionalFormatting>
  <conditionalFormatting sqref="AD36:AD38">
    <cfRule type="cellIs" dxfId="483" priority="287" operator="equal">
      <formula>"Bajo"</formula>
    </cfRule>
  </conditionalFormatting>
  <conditionalFormatting sqref="L36">
    <cfRule type="containsText" dxfId="482" priority="288" operator="containsText" text="❌">
      <formula>NOT(ISERROR(SEARCH(("❌"),(L36))))</formula>
    </cfRule>
  </conditionalFormatting>
  <conditionalFormatting sqref="I39">
    <cfRule type="cellIs" dxfId="481" priority="289" operator="equal">
      <formula>"Muy Alta"</formula>
    </cfRule>
  </conditionalFormatting>
  <conditionalFormatting sqref="I39">
    <cfRule type="cellIs" dxfId="480" priority="290" operator="equal">
      <formula>"Alta"</formula>
    </cfRule>
  </conditionalFormatting>
  <conditionalFormatting sqref="I39">
    <cfRule type="cellIs" dxfId="479" priority="291" operator="equal">
      <formula>"Media"</formula>
    </cfRule>
  </conditionalFormatting>
  <conditionalFormatting sqref="I39">
    <cfRule type="cellIs" dxfId="478" priority="292" operator="equal">
      <formula>"Baja"</formula>
    </cfRule>
  </conditionalFormatting>
  <conditionalFormatting sqref="I39">
    <cfRule type="cellIs" dxfId="477" priority="293" operator="equal">
      <formula>"Muy Baja"</formula>
    </cfRule>
  </conditionalFormatting>
  <conditionalFormatting sqref="M39">
    <cfRule type="cellIs" dxfId="476" priority="294" operator="equal">
      <formula>"Catastrófico"</formula>
    </cfRule>
  </conditionalFormatting>
  <conditionalFormatting sqref="M39">
    <cfRule type="cellIs" dxfId="475" priority="295" operator="equal">
      <formula>"Mayor"</formula>
    </cfRule>
  </conditionalFormatting>
  <conditionalFormatting sqref="M39">
    <cfRule type="cellIs" dxfId="474" priority="296" operator="equal">
      <formula>"Moderado"</formula>
    </cfRule>
  </conditionalFormatting>
  <conditionalFormatting sqref="M39">
    <cfRule type="cellIs" dxfId="473" priority="297" operator="equal">
      <formula>"Menor"</formula>
    </cfRule>
  </conditionalFormatting>
  <conditionalFormatting sqref="M39">
    <cfRule type="cellIs" dxfId="472" priority="298" operator="equal">
      <formula>"Leve"</formula>
    </cfRule>
  </conditionalFormatting>
  <conditionalFormatting sqref="O39">
    <cfRule type="cellIs" dxfId="471" priority="299" operator="equal">
      <formula>"Extremo"</formula>
    </cfRule>
  </conditionalFormatting>
  <conditionalFormatting sqref="O39">
    <cfRule type="cellIs" dxfId="470" priority="300" operator="equal">
      <formula>"Alto"</formula>
    </cfRule>
  </conditionalFormatting>
  <conditionalFormatting sqref="O39">
    <cfRule type="cellIs" dxfId="469" priority="301" operator="equal">
      <formula>"Moderado"</formula>
    </cfRule>
  </conditionalFormatting>
  <conditionalFormatting sqref="O39">
    <cfRule type="cellIs" dxfId="468" priority="302" operator="equal">
      <formula>"Bajo"</formula>
    </cfRule>
  </conditionalFormatting>
  <conditionalFormatting sqref="Z39:Z41">
    <cfRule type="cellIs" dxfId="467" priority="303" operator="equal">
      <formula>"Muy Alta"</formula>
    </cfRule>
  </conditionalFormatting>
  <conditionalFormatting sqref="Z39:Z41">
    <cfRule type="cellIs" dxfId="466" priority="304" operator="equal">
      <formula>"Alta"</formula>
    </cfRule>
  </conditionalFormatting>
  <conditionalFormatting sqref="Z39:Z41">
    <cfRule type="cellIs" dxfId="465" priority="305" operator="equal">
      <formula>"Media"</formula>
    </cfRule>
  </conditionalFormatting>
  <conditionalFormatting sqref="Z39:Z41">
    <cfRule type="cellIs" dxfId="464" priority="306" operator="equal">
      <formula>"Baja"</formula>
    </cfRule>
  </conditionalFormatting>
  <conditionalFormatting sqref="Z39:Z41">
    <cfRule type="cellIs" dxfId="463" priority="307" operator="equal">
      <formula>"Muy Baja"</formula>
    </cfRule>
  </conditionalFormatting>
  <conditionalFormatting sqref="AD39:AD41">
    <cfRule type="cellIs" dxfId="462" priority="308" operator="equal">
      <formula>"Extremo"</formula>
    </cfRule>
  </conditionalFormatting>
  <conditionalFormatting sqref="AD39:AD41">
    <cfRule type="cellIs" dxfId="461" priority="309" operator="equal">
      <formula>"Alto"</formula>
    </cfRule>
  </conditionalFormatting>
  <conditionalFormatting sqref="AD39:AD41">
    <cfRule type="cellIs" dxfId="460" priority="310" operator="equal">
      <formula>"Moderado"</formula>
    </cfRule>
  </conditionalFormatting>
  <conditionalFormatting sqref="AD39:AD41">
    <cfRule type="cellIs" dxfId="459" priority="311" operator="equal">
      <formula>"Bajo"</formula>
    </cfRule>
  </conditionalFormatting>
  <conditionalFormatting sqref="L39">
    <cfRule type="containsText" dxfId="458" priority="312" operator="containsText" text="❌">
      <formula>NOT(ISERROR(SEARCH(("❌"),(L39))))</formula>
    </cfRule>
  </conditionalFormatting>
  <conditionalFormatting sqref="I42">
    <cfRule type="cellIs" dxfId="457" priority="313" operator="equal">
      <formula>"Muy Alta"</formula>
    </cfRule>
  </conditionalFormatting>
  <conditionalFormatting sqref="I42">
    <cfRule type="cellIs" dxfId="456" priority="314" operator="equal">
      <formula>"Alta"</formula>
    </cfRule>
  </conditionalFormatting>
  <conditionalFormatting sqref="I42">
    <cfRule type="cellIs" dxfId="455" priority="315" operator="equal">
      <formula>"Media"</formula>
    </cfRule>
  </conditionalFormatting>
  <conditionalFormatting sqref="I42">
    <cfRule type="cellIs" dxfId="454" priority="316" operator="equal">
      <formula>"Baja"</formula>
    </cfRule>
  </conditionalFormatting>
  <conditionalFormatting sqref="I42">
    <cfRule type="cellIs" dxfId="453" priority="317" operator="equal">
      <formula>"Muy Baja"</formula>
    </cfRule>
  </conditionalFormatting>
  <conditionalFormatting sqref="M42">
    <cfRule type="cellIs" dxfId="452" priority="318" operator="equal">
      <formula>"Catastrófico"</formula>
    </cfRule>
  </conditionalFormatting>
  <conditionalFormatting sqref="M42">
    <cfRule type="cellIs" dxfId="451" priority="319" operator="equal">
      <formula>"Mayor"</formula>
    </cfRule>
  </conditionalFormatting>
  <conditionalFormatting sqref="M42">
    <cfRule type="cellIs" dxfId="450" priority="320" operator="equal">
      <formula>"Moderado"</formula>
    </cfRule>
  </conditionalFormatting>
  <conditionalFormatting sqref="M42">
    <cfRule type="cellIs" dxfId="449" priority="321" operator="equal">
      <formula>"Menor"</formula>
    </cfRule>
  </conditionalFormatting>
  <conditionalFormatting sqref="M42">
    <cfRule type="cellIs" dxfId="448" priority="322" operator="equal">
      <formula>"Leve"</formula>
    </cfRule>
  </conditionalFormatting>
  <conditionalFormatting sqref="O42">
    <cfRule type="cellIs" dxfId="447" priority="323" operator="equal">
      <formula>"Extremo"</formula>
    </cfRule>
  </conditionalFormatting>
  <conditionalFormatting sqref="O42">
    <cfRule type="cellIs" dxfId="446" priority="324" operator="equal">
      <formula>"Alto"</formula>
    </cfRule>
  </conditionalFormatting>
  <conditionalFormatting sqref="O42">
    <cfRule type="cellIs" dxfId="445" priority="325" operator="equal">
      <formula>"Moderado"</formula>
    </cfRule>
  </conditionalFormatting>
  <conditionalFormatting sqref="O42">
    <cfRule type="cellIs" dxfId="444" priority="326" operator="equal">
      <formula>"Bajo"</formula>
    </cfRule>
  </conditionalFormatting>
  <conditionalFormatting sqref="Z42:Z44">
    <cfRule type="cellIs" dxfId="443" priority="327" operator="equal">
      <formula>"Muy Alta"</formula>
    </cfRule>
  </conditionalFormatting>
  <conditionalFormatting sqref="Z42:Z44">
    <cfRule type="cellIs" dxfId="442" priority="328" operator="equal">
      <formula>"Alta"</formula>
    </cfRule>
  </conditionalFormatting>
  <conditionalFormatting sqref="Z42:Z44">
    <cfRule type="cellIs" dxfId="441" priority="329" operator="equal">
      <formula>"Media"</formula>
    </cfRule>
  </conditionalFormatting>
  <conditionalFormatting sqref="Z42:Z44">
    <cfRule type="cellIs" dxfId="440" priority="330" operator="equal">
      <formula>"Baja"</formula>
    </cfRule>
  </conditionalFormatting>
  <conditionalFormatting sqref="Z42:Z44">
    <cfRule type="cellIs" dxfId="439" priority="331" operator="equal">
      <formula>"Muy Baja"</formula>
    </cfRule>
  </conditionalFormatting>
  <conditionalFormatting sqref="AD42:AD44">
    <cfRule type="cellIs" dxfId="438" priority="332" operator="equal">
      <formula>"Extremo"</formula>
    </cfRule>
  </conditionalFormatting>
  <conditionalFormatting sqref="AD42:AD44">
    <cfRule type="cellIs" dxfId="437" priority="333" operator="equal">
      <formula>"Alto"</formula>
    </cfRule>
  </conditionalFormatting>
  <conditionalFormatting sqref="AD42:AD44">
    <cfRule type="cellIs" dxfId="436" priority="334" operator="equal">
      <formula>"Moderado"</formula>
    </cfRule>
  </conditionalFormatting>
  <conditionalFormatting sqref="AD42:AD44">
    <cfRule type="cellIs" dxfId="435" priority="335" operator="equal">
      <formula>"Bajo"</formula>
    </cfRule>
  </conditionalFormatting>
  <conditionalFormatting sqref="L42">
    <cfRule type="containsText" dxfId="434" priority="336" operator="containsText" text="❌">
      <formula>NOT(ISERROR(SEARCH(("❌"),(L42))))</formula>
    </cfRule>
  </conditionalFormatting>
  <conditionalFormatting sqref="I57">
    <cfRule type="cellIs" dxfId="433" priority="337" operator="equal">
      <formula>"Muy Alta"</formula>
    </cfRule>
  </conditionalFormatting>
  <conditionalFormatting sqref="I57">
    <cfRule type="cellIs" dxfId="432" priority="338" operator="equal">
      <formula>"Alta"</formula>
    </cfRule>
  </conditionalFormatting>
  <conditionalFormatting sqref="I57">
    <cfRule type="cellIs" dxfId="431" priority="339" operator="equal">
      <formula>"Media"</formula>
    </cfRule>
  </conditionalFormatting>
  <conditionalFormatting sqref="I57">
    <cfRule type="cellIs" dxfId="430" priority="340" operator="equal">
      <formula>"Baja"</formula>
    </cfRule>
  </conditionalFormatting>
  <conditionalFormatting sqref="I57">
    <cfRule type="cellIs" dxfId="429" priority="341" operator="equal">
      <formula>"Muy Baja"</formula>
    </cfRule>
  </conditionalFormatting>
  <conditionalFormatting sqref="M57">
    <cfRule type="cellIs" dxfId="428" priority="342" operator="equal">
      <formula>"Catastrófico"</formula>
    </cfRule>
  </conditionalFormatting>
  <conditionalFormatting sqref="M57">
    <cfRule type="cellIs" dxfId="427" priority="343" operator="equal">
      <formula>"Mayor"</formula>
    </cfRule>
  </conditionalFormatting>
  <conditionalFormatting sqref="M57">
    <cfRule type="cellIs" dxfId="426" priority="344" operator="equal">
      <formula>"Moderado"</formula>
    </cfRule>
  </conditionalFormatting>
  <conditionalFormatting sqref="M57">
    <cfRule type="cellIs" dxfId="425" priority="345" operator="equal">
      <formula>"Menor"</formula>
    </cfRule>
  </conditionalFormatting>
  <conditionalFormatting sqref="M57">
    <cfRule type="cellIs" dxfId="424" priority="346" operator="equal">
      <formula>"Leve"</formula>
    </cfRule>
  </conditionalFormatting>
  <conditionalFormatting sqref="O57">
    <cfRule type="cellIs" dxfId="423" priority="347" operator="equal">
      <formula>"Extremo"</formula>
    </cfRule>
  </conditionalFormatting>
  <conditionalFormatting sqref="O57">
    <cfRule type="cellIs" dxfId="422" priority="348" operator="equal">
      <formula>"Alto"</formula>
    </cfRule>
  </conditionalFormatting>
  <conditionalFormatting sqref="O57">
    <cfRule type="cellIs" dxfId="421" priority="349" operator="equal">
      <formula>"Moderado"</formula>
    </cfRule>
  </conditionalFormatting>
  <conditionalFormatting sqref="O57">
    <cfRule type="cellIs" dxfId="420" priority="350" operator="equal">
      <formula>"Bajo"</formula>
    </cfRule>
  </conditionalFormatting>
  <conditionalFormatting sqref="Z57">
    <cfRule type="cellIs" dxfId="419" priority="351" operator="equal">
      <formula>"Muy Alta"</formula>
    </cfRule>
  </conditionalFormatting>
  <conditionalFormatting sqref="Z57">
    <cfRule type="cellIs" dxfId="418" priority="352" operator="equal">
      <formula>"Alta"</formula>
    </cfRule>
  </conditionalFormatting>
  <conditionalFormatting sqref="Z57">
    <cfRule type="cellIs" dxfId="417" priority="353" operator="equal">
      <formula>"Media"</formula>
    </cfRule>
  </conditionalFormatting>
  <conditionalFormatting sqref="Z57">
    <cfRule type="cellIs" dxfId="416" priority="354" operator="equal">
      <formula>"Baja"</formula>
    </cfRule>
  </conditionalFormatting>
  <conditionalFormatting sqref="Z57">
    <cfRule type="cellIs" dxfId="415" priority="355" operator="equal">
      <formula>"Muy Baja"</formula>
    </cfRule>
  </conditionalFormatting>
  <conditionalFormatting sqref="AD57">
    <cfRule type="cellIs" dxfId="414" priority="356" operator="equal">
      <formula>"Extremo"</formula>
    </cfRule>
  </conditionalFormatting>
  <conditionalFormatting sqref="AD57">
    <cfRule type="cellIs" dxfId="413" priority="357" operator="equal">
      <formula>"Alto"</formula>
    </cfRule>
  </conditionalFormatting>
  <conditionalFormatting sqref="AD57">
    <cfRule type="cellIs" dxfId="412" priority="358" operator="equal">
      <formula>"Moderado"</formula>
    </cfRule>
  </conditionalFormatting>
  <conditionalFormatting sqref="AD57">
    <cfRule type="cellIs" dxfId="411" priority="359" operator="equal">
      <formula>"Bajo"</formula>
    </cfRule>
  </conditionalFormatting>
  <conditionalFormatting sqref="L57">
    <cfRule type="containsText" dxfId="410" priority="360" operator="containsText" text="❌">
      <formula>NOT(ISERROR(SEARCH(("❌"),(L57))))</formula>
    </cfRule>
  </conditionalFormatting>
  <conditionalFormatting sqref="I58">
    <cfRule type="cellIs" dxfId="409" priority="361" operator="equal">
      <formula>"Muy Alta"</formula>
    </cfRule>
  </conditionalFormatting>
  <conditionalFormatting sqref="I58">
    <cfRule type="cellIs" dxfId="408" priority="362" operator="equal">
      <formula>"Alta"</formula>
    </cfRule>
  </conditionalFormatting>
  <conditionalFormatting sqref="I58">
    <cfRule type="cellIs" dxfId="407" priority="363" operator="equal">
      <formula>"Media"</formula>
    </cfRule>
  </conditionalFormatting>
  <conditionalFormatting sqref="I58">
    <cfRule type="cellIs" dxfId="406" priority="364" operator="equal">
      <formula>"Baja"</formula>
    </cfRule>
  </conditionalFormatting>
  <conditionalFormatting sqref="I58">
    <cfRule type="cellIs" dxfId="405" priority="365" operator="equal">
      <formula>"Muy Baja"</formula>
    </cfRule>
  </conditionalFormatting>
  <conditionalFormatting sqref="M58">
    <cfRule type="cellIs" dxfId="404" priority="366" operator="equal">
      <formula>"Catastrófico"</formula>
    </cfRule>
  </conditionalFormatting>
  <conditionalFormatting sqref="M58">
    <cfRule type="cellIs" dxfId="403" priority="367" operator="equal">
      <formula>"Mayor"</formula>
    </cfRule>
  </conditionalFormatting>
  <conditionalFormatting sqref="M58">
    <cfRule type="cellIs" dxfId="402" priority="368" operator="equal">
      <formula>"Moderado"</formula>
    </cfRule>
  </conditionalFormatting>
  <conditionalFormatting sqref="M58">
    <cfRule type="cellIs" dxfId="401" priority="369" operator="equal">
      <formula>"Menor"</formula>
    </cfRule>
  </conditionalFormatting>
  <conditionalFormatting sqref="M58">
    <cfRule type="cellIs" dxfId="400" priority="370" operator="equal">
      <formula>"Leve"</formula>
    </cfRule>
  </conditionalFormatting>
  <conditionalFormatting sqref="O58">
    <cfRule type="cellIs" dxfId="399" priority="371" operator="equal">
      <formula>"Extremo"</formula>
    </cfRule>
  </conditionalFormatting>
  <conditionalFormatting sqref="O58">
    <cfRule type="cellIs" dxfId="398" priority="372" operator="equal">
      <formula>"Alto"</formula>
    </cfRule>
  </conditionalFormatting>
  <conditionalFormatting sqref="O58">
    <cfRule type="cellIs" dxfId="397" priority="373" operator="equal">
      <formula>"Moderado"</formula>
    </cfRule>
  </conditionalFormatting>
  <conditionalFormatting sqref="O58">
    <cfRule type="cellIs" dxfId="396" priority="374" operator="equal">
      <formula>"Bajo"</formula>
    </cfRule>
  </conditionalFormatting>
  <conditionalFormatting sqref="L58">
    <cfRule type="containsText" dxfId="395" priority="375" operator="containsText" text="❌">
      <formula>NOT(ISERROR(SEARCH(("❌"),(L58))))</formula>
    </cfRule>
  </conditionalFormatting>
  <conditionalFormatting sqref="AB11">
    <cfRule type="cellIs" dxfId="394" priority="379" operator="equal">
      <formula>"Catastrófico"</formula>
    </cfRule>
  </conditionalFormatting>
  <conditionalFormatting sqref="AB11">
    <cfRule type="cellIs" dxfId="393" priority="380" operator="equal">
      <formula>"Mayor"</formula>
    </cfRule>
  </conditionalFormatting>
  <conditionalFormatting sqref="AB11">
    <cfRule type="cellIs" dxfId="392" priority="381" operator="equal">
      <formula>"Moderado"</formula>
    </cfRule>
  </conditionalFormatting>
  <conditionalFormatting sqref="AB11">
    <cfRule type="cellIs" dxfId="391" priority="382" operator="equal">
      <formula>"Menor"</formula>
    </cfRule>
  </conditionalFormatting>
  <conditionalFormatting sqref="AB11">
    <cfRule type="cellIs" dxfId="390" priority="383" operator="equal">
      <formula>"Leve"</formula>
    </cfRule>
  </conditionalFormatting>
  <conditionalFormatting sqref="I11">
    <cfRule type="cellIs" dxfId="389" priority="384" operator="equal">
      <formula>"Muy Alta"</formula>
    </cfRule>
  </conditionalFormatting>
  <conditionalFormatting sqref="I11">
    <cfRule type="cellIs" dxfId="388" priority="385" operator="equal">
      <formula>"Alta"</formula>
    </cfRule>
  </conditionalFormatting>
  <conditionalFormatting sqref="I11">
    <cfRule type="cellIs" dxfId="387" priority="386" operator="equal">
      <formula>"Media"</formula>
    </cfRule>
  </conditionalFormatting>
  <conditionalFormatting sqref="I11">
    <cfRule type="cellIs" dxfId="386" priority="387" operator="equal">
      <formula>"Baja"</formula>
    </cfRule>
  </conditionalFormatting>
  <conditionalFormatting sqref="I11">
    <cfRule type="cellIs" dxfId="385" priority="388" operator="equal">
      <formula>"Muy Baja"</formula>
    </cfRule>
  </conditionalFormatting>
  <conditionalFormatting sqref="M11">
    <cfRule type="cellIs" dxfId="384" priority="389" operator="equal">
      <formula>"Catastrófico"</formula>
    </cfRule>
  </conditionalFormatting>
  <conditionalFormatting sqref="M11">
    <cfRule type="cellIs" dxfId="383" priority="390" operator="equal">
      <formula>"Mayor"</formula>
    </cfRule>
  </conditionalFormatting>
  <conditionalFormatting sqref="M11">
    <cfRule type="cellIs" dxfId="382" priority="391" operator="equal">
      <formula>"Moderado"</formula>
    </cfRule>
  </conditionalFormatting>
  <conditionalFormatting sqref="M11">
    <cfRule type="cellIs" dxfId="381" priority="392" operator="equal">
      <formula>"Menor"</formula>
    </cfRule>
  </conditionalFormatting>
  <conditionalFormatting sqref="M11">
    <cfRule type="cellIs" dxfId="380" priority="393" operator="equal">
      <formula>"Leve"</formula>
    </cfRule>
  </conditionalFormatting>
  <conditionalFormatting sqref="O11">
    <cfRule type="cellIs" dxfId="379" priority="394" operator="equal">
      <formula>"Extremo"</formula>
    </cfRule>
  </conditionalFormatting>
  <conditionalFormatting sqref="O11">
    <cfRule type="cellIs" dxfId="378" priority="395" operator="equal">
      <formula>"Alto"</formula>
    </cfRule>
  </conditionalFormatting>
  <conditionalFormatting sqref="O11">
    <cfRule type="cellIs" dxfId="377" priority="396" operator="equal">
      <formula>"Moderado"</formula>
    </cfRule>
  </conditionalFormatting>
  <conditionalFormatting sqref="O11">
    <cfRule type="cellIs" dxfId="376" priority="397" operator="equal">
      <formula>"Bajo"</formula>
    </cfRule>
  </conditionalFormatting>
  <conditionalFormatting sqref="Z11">
    <cfRule type="cellIs" dxfId="375" priority="398" operator="equal">
      <formula>"Muy Alta"</formula>
    </cfRule>
  </conditionalFormatting>
  <conditionalFormatting sqref="Z11">
    <cfRule type="cellIs" dxfId="374" priority="399" operator="equal">
      <formula>"Alta"</formula>
    </cfRule>
  </conditionalFormatting>
  <conditionalFormatting sqref="Z11">
    <cfRule type="cellIs" dxfId="373" priority="400" operator="equal">
      <formula>"Media"</formula>
    </cfRule>
  </conditionalFormatting>
  <conditionalFormatting sqref="Z11">
    <cfRule type="cellIs" dxfId="372" priority="401" operator="equal">
      <formula>"Baja"</formula>
    </cfRule>
  </conditionalFormatting>
  <conditionalFormatting sqref="Z11">
    <cfRule type="cellIs" dxfId="371" priority="402" operator="equal">
      <formula>"Muy Baja"</formula>
    </cfRule>
  </conditionalFormatting>
  <conditionalFormatting sqref="AD11">
    <cfRule type="cellIs" dxfId="370" priority="403" operator="equal">
      <formula>"Extremo"</formula>
    </cfRule>
  </conditionalFormatting>
  <conditionalFormatting sqref="AD11">
    <cfRule type="cellIs" dxfId="369" priority="404" operator="equal">
      <formula>"Alto"</formula>
    </cfRule>
  </conditionalFormatting>
  <conditionalFormatting sqref="AD11">
    <cfRule type="cellIs" dxfId="368" priority="405" operator="equal">
      <formula>"Moderado"</formula>
    </cfRule>
  </conditionalFormatting>
  <conditionalFormatting sqref="AD11">
    <cfRule type="cellIs" dxfId="367" priority="406" operator="equal">
      <formula>"Bajo"</formula>
    </cfRule>
  </conditionalFormatting>
  <conditionalFormatting sqref="L11">
    <cfRule type="containsText" dxfId="366" priority="407" operator="containsText" text="❌">
      <formula>NOT(ISERROR(SEARCH(("❌"),(L11))))</formula>
    </cfRule>
  </conditionalFormatting>
  <conditionalFormatting sqref="AB12">
    <cfRule type="cellIs" dxfId="365" priority="411" operator="equal">
      <formula>"Catastrófico"</formula>
    </cfRule>
  </conditionalFormatting>
  <conditionalFormatting sqref="AB12">
    <cfRule type="cellIs" dxfId="364" priority="412" operator="equal">
      <formula>"Mayor"</formula>
    </cfRule>
  </conditionalFormatting>
  <conditionalFormatting sqref="AB12">
    <cfRule type="cellIs" dxfId="363" priority="413" operator="equal">
      <formula>"Moderado"</formula>
    </cfRule>
  </conditionalFormatting>
  <conditionalFormatting sqref="AB12">
    <cfRule type="cellIs" dxfId="362" priority="414" operator="equal">
      <formula>"Menor"</formula>
    </cfRule>
  </conditionalFormatting>
  <conditionalFormatting sqref="AB12">
    <cfRule type="cellIs" dxfId="361" priority="415" operator="equal">
      <formula>"Leve"</formula>
    </cfRule>
  </conditionalFormatting>
  <conditionalFormatting sqref="I12">
    <cfRule type="cellIs" dxfId="360" priority="416" operator="equal">
      <formula>"Muy Alta"</formula>
    </cfRule>
  </conditionalFormatting>
  <conditionalFormatting sqref="I12">
    <cfRule type="cellIs" dxfId="359" priority="417" operator="equal">
      <formula>"Alta"</formula>
    </cfRule>
  </conditionalFormatting>
  <conditionalFormatting sqref="I12">
    <cfRule type="cellIs" dxfId="358" priority="418" operator="equal">
      <formula>"Media"</formula>
    </cfRule>
  </conditionalFormatting>
  <conditionalFormatting sqref="I12">
    <cfRule type="cellIs" dxfId="357" priority="419" operator="equal">
      <formula>"Baja"</formula>
    </cfRule>
  </conditionalFormatting>
  <conditionalFormatting sqref="I12">
    <cfRule type="cellIs" dxfId="356" priority="420" operator="equal">
      <formula>"Muy Baja"</formula>
    </cfRule>
  </conditionalFormatting>
  <conditionalFormatting sqref="M12">
    <cfRule type="cellIs" dxfId="355" priority="421" operator="equal">
      <formula>"Catastrófico"</formula>
    </cfRule>
  </conditionalFormatting>
  <conditionalFormatting sqref="M12">
    <cfRule type="cellIs" dxfId="354" priority="422" operator="equal">
      <formula>"Mayor"</formula>
    </cfRule>
  </conditionalFormatting>
  <conditionalFormatting sqref="M12">
    <cfRule type="cellIs" dxfId="353" priority="423" operator="equal">
      <formula>"Moderado"</formula>
    </cfRule>
  </conditionalFormatting>
  <conditionalFormatting sqref="M12">
    <cfRule type="cellIs" dxfId="352" priority="424" operator="equal">
      <formula>"Menor"</formula>
    </cfRule>
  </conditionalFormatting>
  <conditionalFormatting sqref="M12">
    <cfRule type="cellIs" dxfId="351" priority="425" operator="equal">
      <formula>"Leve"</formula>
    </cfRule>
  </conditionalFormatting>
  <conditionalFormatting sqref="O12">
    <cfRule type="cellIs" dxfId="350" priority="426" operator="equal">
      <formula>"Extremo"</formula>
    </cfRule>
  </conditionalFormatting>
  <conditionalFormatting sqref="O12">
    <cfRule type="cellIs" dxfId="349" priority="427" operator="equal">
      <formula>"Alto"</formula>
    </cfRule>
  </conditionalFormatting>
  <conditionalFormatting sqref="O12">
    <cfRule type="cellIs" dxfId="348" priority="428" operator="equal">
      <formula>"Moderado"</formula>
    </cfRule>
  </conditionalFormatting>
  <conditionalFormatting sqref="O12">
    <cfRule type="cellIs" dxfId="347" priority="429" operator="equal">
      <formula>"Bajo"</formula>
    </cfRule>
  </conditionalFormatting>
  <conditionalFormatting sqref="Z12">
    <cfRule type="cellIs" dxfId="346" priority="430" operator="equal">
      <formula>"Muy Alta"</formula>
    </cfRule>
  </conditionalFormatting>
  <conditionalFormatting sqref="Z12">
    <cfRule type="cellIs" dxfId="345" priority="431" operator="equal">
      <formula>"Alta"</formula>
    </cfRule>
  </conditionalFormatting>
  <conditionalFormatting sqref="Z12">
    <cfRule type="cellIs" dxfId="344" priority="432" operator="equal">
      <formula>"Media"</formula>
    </cfRule>
  </conditionalFormatting>
  <conditionalFormatting sqref="Z12">
    <cfRule type="cellIs" dxfId="343" priority="433" operator="equal">
      <formula>"Baja"</formula>
    </cfRule>
  </conditionalFormatting>
  <conditionalFormatting sqref="Z12">
    <cfRule type="cellIs" dxfId="342" priority="434" operator="equal">
      <formula>"Muy Baja"</formula>
    </cfRule>
  </conditionalFormatting>
  <conditionalFormatting sqref="AD12">
    <cfRule type="cellIs" dxfId="341" priority="435" operator="equal">
      <formula>"Extremo"</formula>
    </cfRule>
  </conditionalFormatting>
  <conditionalFormatting sqref="AD12">
    <cfRule type="cellIs" dxfId="340" priority="436" operator="equal">
      <formula>"Alto"</formula>
    </cfRule>
  </conditionalFormatting>
  <conditionalFormatting sqref="AD12">
    <cfRule type="cellIs" dxfId="339" priority="437" operator="equal">
      <formula>"Moderado"</formula>
    </cfRule>
  </conditionalFormatting>
  <conditionalFormatting sqref="AD12">
    <cfRule type="cellIs" dxfId="338" priority="438" operator="equal">
      <formula>"Bajo"</formula>
    </cfRule>
  </conditionalFormatting>
  <conditionalFormatting sqref="L12">
    <cfRule type="containsText" dxfId="337" priority="439" operator="containsText" text="❌">
      <formula>NOT(ISERROR(SEARCH(("❌"),(L12))))</formula>
    </cfRule>
  </conditionalFormatting>
  <conditionalFormatting sqref="AI58">
    <cfRule type="expression" dxfId="336" priority="443">
      <formula>OR(AND(YEAR(AI58)=YEAR(TODAY()), MONTH(AI58)+1=MONTH(TODAY())), AND(YEAR(AI58)+1=YEAR(TODAY()), MONTH(AI58)=12, MONTH(TODAY())=1))</formula>
    </cfRule>
  </conditionalFormatting>
  <conditionalFormatting sqref="AI58">
    <cfRule type="expression" dxfId="335" priority="444">
      <formula>OR(AND(YEAR(AI58)=YEAR(TODAY()), MONTH(AI58)+1=MONTH(TODAY())), AND(YEAR(AI58)+1=YEAR(TODAY()), MONTH(AI58)=12, MONTH(TODAY())=1))</formula>
    </cfRule>
  </conditionalFormatting>
  <conditionalFormatting sqref="AI58">
    <cfRule type="expression" dxfId="334" priority="445">
      <formula>OR(AND(YEAR(AI58)=YEAR(TODAY()), MONTH(AI58)+1=MONTH(TODAY())), AND(YEAR(AI58)+1=YEAR(TODAY()), MONTH(AI58)=12, MONTH(TODAY())=1))</formula>
    </cfRule>
  </conditionalFormatting>
  <conditionalFormatting sqref="B1:B13 B27 B16:B17 B22 B30 B33 B36 B39 B42 B45:B47 B50:B53 B56:B1000">
    <cfRule type="containsText" dxfId="333" priority="449" operator="containsText" text="Gestión Tecnológica">
      <formula>NOT(ISERROR(SEARCH(("Gestión Tecnológica"),(B1))))</formula>
    </cfRule>
  </conditionalFormatting>
  <conditionalFormatting sqref="AB25">
    <cfRule type="cellIs" dxfId="332" priority="450" operator="equal">
      <formula>"Catastrófico"</formula>
    </cfRule>
  </conditionalFormatting>
  <conditionalFormatting sqref="AB25">
    <cfRule type="cellIs" dxfId="331" priority="451" operator="equal">
      <formula>"Mayor"</formula>
    </cfRule>
  </conditionalFormatting>
  <conditionalFormatting sqref="AB25">
    <cfRule type="cellIs" dxfId="330" priority="452" operator="equal">
      <formula>"Moderado"</formula>
    </cfRule>
  </conditionalFormatting>
  <conditionalFormatting sqref="AB25">
    <cfRule type="cellIs" dxfId="329" priority="453" operator="equal">
      <formula>"Menor"</formula>
    </cfRule>
  </conditionalFormatting>
  <conditionalFormatting sqref="AB25">
    <cfRule type="cellIs" dxfId="328" priority="454" operator="equal">
      <formula>"Leve"</formula>
    </cfRule>
  </conditionalFormatting>
  <conditionalFormatting sqref="I25">
    <cfRule type="cellIs" dxfId="327" priority="455" operator="equal">
      <formula>"Muy Alta"</formula>
    </cfRule>
  </conditionalFormatting>
  <conditionalFormatting sqref="I25">
    <cfRule type="cellIs" dxfId="326" priority="456" operator="equal">
      <formula>"Alta"</formula>
    </cfRule>
  </conditionalFormatting>
  <conditionalFormatting sqref="I25">
    <cfRule type="cellIs" dxfId="325" priority="457" operator="equal">
      <formula>"Media"</formula>
    </cfRule>
  </conditionalFormatting>
  <conditionalFormatting sqref="I25">
    <cfRule type="cellIs" dxfId="324" priority="458" operator="equal">
      <formula>"Baja"</formula>
    </cfRule>
  </conditionalFormatting>
  <conditionalFormatting sqref="I25">
    <cfRule type="cellIs" dxfId="323" priority="459" operator="equal">
      <formula>"Muy Baja"</formula>
    </cfRule>
  </conditionalFormatting>
  <conditionalFormatting sqref="M25">
    <cfRule type="cellIs" dxfId="322" priority="460" operator="equal">
      <formula>"Catastrófico"</formula>
    </cfRule>
  </conditionalFormatting>
  <conditionalFormatting sqref="M25">
    <cfRule type="cellIs" dxfId="321" priority="461" operator="equal">
      <formula>"Mayor"</formula>
    </cfRule>
  </conditionalFormatting>
  <conditionalFormatting sqref="M25">
    <cfRule type="cellIs" dxfId="320" priority="462" operator="equal">
      <formula>"Moderado"</formula>
    </cfRule>
  </conditionalFormatting>
  <conditionalFormatting sqref="M25">
    <cfRule type="cellIs" dxfId="319" priority="463" operator="equal">
      <formula>"Menor"</formula>
    </cfRule>
  </conditionalFormatting>
  <conditionalFormatting sqref="M25">
    <cfRule type="cellIs" dxfId="318" priority="464" operator="equal">
      <formula>"Leve"</formula>
    </cfRule>
  </conditionalFormatting>
  <conditionalFormatting sqref="O25">
    <cfRule type="cellIs" dxfId="317" priority="465" operator="equal">
      <formula>"Extremo"</formula>
    </cfRule>
  </conditionalFormatting>
  <conditionalFormatting sqref="O25">
    <cfRule type="cellIs" dxfId="316" priority="466" operator="equal">
      <formula>"Alto"</formula>
    </cfRule>
  </conditionalFormatting>
  <conditionalFormatting sqref="O25">
    <cfRule type="cellIs" dxfId="315" priority="467" operator="equal">
      <formula>"Moderado"</formula>
    </cfRule>
  </conditionalFormatting>
  <conditionalFormatting sqref="O25">
    <cfRule type="cellIs" dxfId="314" priority="468" operator="equal">
      <formula>"Bajo"</formula>
    </cfRule>
  </conditionalFormatting>
  <conditionalFormatting sqref="Z25">
    <cfRule type="cellIs" dxfId="313" priority="469" operator="equal">
      <formula>"Muy Alta"</formula>
    </cfRule>
  </conditionalFormatting>
  <conditionalFormatting sqref="Z25">
    <cfRule type="cellIs" dxfId="312" priority="470" operator="equal">
      <formula>"Alta"</formula>
    </cfRule>
  </conditionalFormatting>
  <conditionalFormatting sqref="Z25">
    <cfRule type="cellIs" dxfId="311" priority="471" operator="equal">
      <formula>"Media"</formula>
    </cfRule>
  </conditionalFormatting>
  <conditionalFormatting sqref="Z25">
    <cfRule type="cellIs" dxfId="310" priority="472" operator="equal">
      <formula>"Baja"</formula>
    </cfRule>
  </conditionalFormatting>
  <conditionalFormatting sqref="Z25">
    <cfRule type="cellIs" dxfId="309" priority="473" operator="equal">
      <formula>"Muy Baja"</formula>
    </cfRule>
  </conditionalFormatting>
  <conditionalFormatting sqref="AD25">
    <cfRule type="cellIs" dxfId="308" priority="474" operator="equal">
      <formula>"Extremo"</formula>
    </cfRule>
  </conditionalFormatting>
  <conditionalFormatting sqref="AD25">
    <cfRule type="cellIs" dxfId="307" priority="475" operator="equal">
      <formula>"Alto"</formula>
    </cfRule>
  </conditionalFormatting>
  <conditionalFormatting sqref="AD25">
    <cfRule type="cellIs" dxfId="306" priority="476" operator="equal">
      <formula>"Moderado"</formula>
    </cfRule>
  </conditionalFormatting>
  <conditionalFormatting sqref="AD25">
    <cfRule type="cellIs" dxfId="305" priority="477" operator="equal">
      <formula>"Bajo"</formula>
    </cfRule>
  </conditionalFormatting>
  <conditionalFormatting sqref="L25">
    <cfRule type="containsText" dxfId="304" priority="478" operator="containsText" text="❌">
      <formula>NOT(ISERROR(SEARCH(("❌"),(L25))))</formula>
    </cfRule>
  </conditionalFormatting>
  <conditionalFormatting sqref="B25">
    <cfRule type="containsText" dxfId="303" priority="482" operator="containsText" text="Gestión Tecnológica">
      <formula>NOT(ISERROR(SEARCH(("Gestión Tecnológica"),(B25))))</formula>
    </cfRule>
  </conditionalFormatting>
  <conditionalFormatting sqref="I24">
    <cfRule type="cellIs" dxfId="302" priority="483" operator="equal">
      <formula>"Muy Alta"</formula>
    </cfRule>
  </conditionalFormatting>
  <conditionalFormatting sqref="I24">
    <cfRule type="cellIs" dxfId="301" priority="484" operator="equal">
      <formula>"Alta"</formula>
    </cfRule>
  </conditionalFormatting>
  <conditionalFormatting sqref="I24">
    <cfRule type="cellIs" dxfId="300" priority="485" operator="equal">
      <formula>"Media"</formula>
    </cfRule>
  </conditionalFormatting>
  <conditionalFormatting sqref="I24">
    <cfRule type="cellIs" dxfId="299" priority="486" operator="equal">
      <formula>"Baja"</formula>
    </cfRule>
  </conditionalFormatting>
  <conditionalFormatting sqref="I24">
    <cfRule type="cellIs" dxfId="298" priority="487" operator="equal">
      <formula>"Muy Baja"</formula>
    </cfRule>
  </conditionalFormatting>
  <conditionalFormatting sqref="M24 AB24">
    <cfRule type="cellIs" dxfId="297" priority="488" operator="equal">
      <formula>"Catastrófico"</formula>
    </cfRule>
  </conditionalFormatting>
  <conditionalFormatting sqref="M24 AB24">
    <cfRule type="cellIs" dxfId="296" priority="489" operator="equal">
      <formula>"Mayor"</formula>
    </cfRule>
  </conditionalFormatting>
  <conditionalFormatting sqref="M24 AB24">
    <cfRule type="cellIs" dxfId="295" priority="490" operator="equal">
      <formula>"Moderado"</formula>
    </cfRule>
  </conditionalFormatting>
  <conditionalFormatting sqref="M24 AB24">
    <cfRule type="cellIs" dxfId="294" priority="491" operator="equal">
      <formula>"Menor"</formula>
    </cfRule>
  </conditionalFormatting>
  <conditionalFormatting sqref="M24 AB24">
    <cfRule type="cellIs" dxfId="293" priority="492" operator="equal">
      <formula>"Leve"</formula>
    </cfRule>
  </conditionalFormatting>
  <conditionalFormatting sqref="O24">
    <cfRule type="cellIs" dxfId="292" priority="493" operator="equal">
      <formula>"Extremo"</formula>
    </cfRule>
  </conditionalFormatting>
  <conditionalFormatting sqref="O24">
    <cfRule type="cellIs" dxfId="291" priority="494" operator="equal">
      <formula>"Alto"</formula>
    </cfRule>
  </conditionalFormatting>
  <conditionalFormatting sqref="O24">
    <cfRule type="cellIs" dxfId="290" priority="495" operator="equal">
      <formula>"Moderado"</formula>
    </cfRule>
  </conditionalFormatting>
  <conditionalFormatting sqref="O24">
    <cfRule type="cellIs" dxfId="289" priority="496" operator="equal">
      <formula>"Bajo"</formula>
    </cfRule>
  </conditionalFormatting>
  <conditionalFormatting sqref="Z24">
    <cfRule type="cellIs" dxfId="288" priority="497" operator="equal">
      <formula>"Muy Alta"</formula>
    </cfRule>
  </conditionalFormatting>
  <conditionalFormatting sqref="Z24">
    <cfRule type="cellIs" dxfId="287" priority="498" operator="equal">
      <formula>"Alta"</formula>
    </cfRule>
  </conditionalFormatting>
  <conditionalFormatting sqref="Z24">
    <cfRule type="cellIs" dxfId="286" priority="499" operator="equal">
      <formula>"Media"</formula>
    </cfRule>
  </conditionalFormatting>
  <conditionalFormatting sqref="Z24">
    <cfRule type="cellIs" dxfId="285" priority="500" operator="equal">
      <formula>"Baja"</formula>
    </cfRule>
  </conditionalFormatting>
  <conditionalFormatting sqref="Z24">
    <cfRule type="cellIs" dxfId="284" priority="501" operator="equal">
      <formula>"Muy Baja"</formula>
    </cfRule>
  </conditionalFormatting>
  <conditionalFormatting sqref="AD24">
    <cfRule type="cellIs" dxfId="283" priority="502" operator="equal">
      <formula>"Extremo"</formula>
    </cfRule>
  </conditionalFormatting>
  <conditionalFormatting sqref="AD24">
    <cfRule type="cellIs" dxfId="282" priority="503" operator="equal">
      <formula>"Alto"</formula>
    </cfRule>
  </conditionalFormatting>
  <conditionalFormatting sqref="AD24">
    <cfRule type="cellIs" dxfId="281" priority="504" operator="equal">
      <formula>"Moderado"</formula>
    </cfRule>
  </conditionalFormatting>
  <conditionalFormatting sqref="AD24">
    <cfRule type="cellIs" dxfId="280" priority="505" operator="equal">
      <formula>"Bajo"</formula>
    </cfRule>
  </conditionalFormatting>
  <conditionalFormatting sqref="L24">
    <cfRule type="containsText" dxfId="279" priority="506" operator="containsText" text="❌">
      <formula>NOT(ISERROR(SEARCH(("❌"),(L24))))</formula>
    </cfRule>
  </conditionalFormatting>
  <conditionalFormatting sqref="AI49:AI50 AI13:AI20 AI56 AI22:AI45">
    <cfRule type="timePeriod" dxfId="278" priority="13" timePeriod="lastMonth">
      <formula>AND(MONTH(AI13)=MONTH(EDATE(TODAY(),0-1)),YEAR(AI13)=YEAR(EDATE(TODAY(),0-1)))</formula>
    </cfRule>
    <cfRule type="timePeriod" dxfId="277" priority="14" timePeriod="lastMonth">
      <formula>AND(MONTH(AI13)=MONTH(EDATE(TODAY(),0-1)),YEAR(AI13)=YEAR(EDATE(TODAY(),0-1)))</formula>
    </cfRule>
    <cfRule type="timePeriod" dxfId="276" priority="15" timePeriod="lastMonth">
      <formula>AND(MONTH(AI13)=MONTH(EDATE(TODAY(),0-1)),YEAR(AI13)=YEAR(EDATE(TODAY(),0-1)))</formula>
    </cfRule>
  </conditionalFormatting>
  <conditionalFormatting sqref="AI11">
    <cfRule type="timePeriod" dxfId="275" priority="10" timePeriod="lastMonth">
      <formula>AND(MONTH(AI11)=MONTH(EDATE(TODAY(),0-1)),YEAR(AI11)=YEAR(EDATE(TODAY(),0-1)))</formula>
    </cfRule>
    <cfRule type="timePeriod" dxfId="274" priority="11" timePeriod="lastMonth">
      <formula>AND(MONTH(AI11)=MONTH(EDATE(TODAY(),0-1)),YEAR(AI11)=YEAR(EDATE(TODAY(),0-1)))</formula>
    </cfRule>
    <cfRule type="timePeriod" dxfId="273" priority="12" timePeriod="lastMonth">
      <formula>AND(MONTH(AI11)=MONTH(EDATE(TODAY(),0-1)),YEAR(AI11)=YEAR(EDATE(TODAY(),0-1)))</formula>
    </cfRule>
  </conditionalFormatting>
  <conditionalFormatting sqref="AI12">
    <cfRule type="timePeriod" dxfId="272" priority="7" timePeriod="lastMonth">
      <formula>AND(MONTH(AI12)=MONTH(EDATE(TODAY(),0-1)),YEAR(AI12)=YEAR(EDATE(TODAY(),0-1)))</formula>
    </cfRule>
    <cfRule type="timePeriod" dxfId="271" priority="8" timePeriod="lastMonth">
      <formula>AND(MONTH(AI12)=MONTH(EDATE(TODAY(),0-1)),YEAR(AI12)=YEAR(EDATE(TODAY(),0-1)))</formula>
    </cfRule>
    <cfRule type="timePeriod" dxfId="270" priority="9" timePeriod="lastMonth">
      <formula>AND(MONTH(AI12)=MONTH(EDATE(TODAY(),0-1)),YEAR(AI12)=YEAR(EDATE(TODAY(),0-1)))</formula>
    </cfRule>
  </conditionalFormatting>
  <conditionalFormatting sqref="AI57">
    <cfRule type="timePeriod" dxfId="269" priority="4" timePeriod="lastMonth">
      <formula>AND(MONTH(AI57)=MONTH(EDATE(TODAY(),0-1)),YEAR(AI57)=YEAR(EDATE(TODAY(),0-1)))</formula>
    </cfRule>
    <cfRule type="timePeriod" dxfId="268" priority="5" timePeriod="lastMonth">
      <formula>AND(MONTH(AI57)=MONTH(EDATE(TODAY(),0-1)),YEAR(AI57)=YEAR(EDATE(TODAY(),0-1)))</formula>
    </cfRule>
    <cfRule type="timePeriod" dxfId="267" priority="6" timePeriod="lastMonth">
      <formula>AND(MONTH(AI57)=MONTH(EDATE(TODAY(),0-1)),YEAR(AI57)=YEAR(EDATE(TODAY(),0-1)))</formula>
    </cfRule>
  </conditionalFormatting>
  <conditionalFormatting sqref="AI21">
    <cfRule type="timePeriod" dxfId="266" priority="1" timePeriod="lastMonth">
      <formula>AND(MONTH(AI21)=MONTH(EDATE(TODAY(),0-1)),YEAR(AI21)=YEAR(EDATE(TODAY(),0-1)))</formula>
    </cfRule>
    <cfRule type="timePeriod" dxfId="265" priority="2" timePeriod="lastMonth">
      <formula>AND(MONTH(AI21)=MONTH(EDATE(TODAY(),0-1)),YEAR(AI21)=YEAR(EDATE(TODAY(),0-1)))</formula>
    </cfRule>
    <cfRule type="timePeriod" dxfId="264" priority="3" timePeriod="lastMonth">
      <formula>AND(MONTH(AI21)=MONTH(EDATE(TODAY(),0-1)),YEAR(AI21)=YEAR(EDATE(TODAY(),0-1)))</formula>
    </cfRule>
  </conditionalFormatting>
  <dataValidations count="2">
    <dataValidation type="list" allowBlank="1" showInputMessage="1" showErrorMessage="1" prompt=" - " sqref="B51">
      <formula1>$H$50</formula1>
    </dataValidation>
    <dataValidation allowBlank="1" sqref="AF11:AF45"/>
  </dataValidations>
  <hyperlinks>
    <hyperlink ref="Q51" r:id="rId1" location="gid=1130127983" display="Trimestralmente se registra monitoreo del comportamiento de la infraestructura tecnologica por parte de los ingeneiros conrtatistas y el técnico operativo del area gestión Tecnologica de la OAP por medio de un plan de mantenimiento y monitoreo. https://do"/>
    <hyperlink ref="Q52" r:id="rId2" location="gid=1130127983"/>
  </hyperlinks>
  <pageMargins left="0.7" right="0.7" top="0.75" bottom="0.75" header="0" footer="0"/>
  <pageSetup orientation="portrait" r:id="rId3"/>
  <drawing r:id="rId4"/>
  <extLst>
    <ext xmlns:x14="http://schemas.microsoft.com/office/spreadsheetml/2009/9/main" uri="{CCE6A557-97BC-4b89-ADB6-D9C93CAAB3DF}">
      <x14:dataValidations xmlns:xm="http://schemas.microsoft.com/office/excel/2006/main" count="15">
        <x14:dataValidation type="list" allowBlank="1" showErrorMessage="1">
          <x14:formula1>
            <xm:f>'Opciones Tratamiento'!$B$13:$B$21</xm:f>
          </x14:formula1>
          <xm:sqref>G11:G13 G16:G17 G22 G25 G27 G30 G33 G36 G39 G42 G45:G47 G50:G53 G56:G58</xm:sqref>
        </x14:dataValidation>
        <x14:dataValidation type="list" allowBlank="1" showErrorMessage="1">
          <x14:formula1>
            <xm:f>'Opciones Tratamiento'!$B$2:$B$5</xm:f>
          </x14:formula1>
          <xm:sqref>AE11:AE23 AE25:AE58</xm:sqref>
        </x14:dataValidation>
        <x14:dataValidation type="custom" allowBlank="1" showInputMessage="1" showErrorMessage="1" prompt="Recuerde que las acciones se generan bajo la medida de mitigar el riesgo">
          <x14:formula1>
            <xm:f>IF(OR(AE11='Opciones Tratamiento'!$B$2,AE11='Opciones Tratamiento'!$B$3,AE11='Opciones Tratamiento'!$B$4),ISBLANK(AE11),ISTEXT(AE11))</xm:f>
          </x14:formula1>
          <xm:sqref>AH11:AH58</xm:sqref>
        </x14:dataValidation>
        <x14:dataValidation type="list" allowBlank="1" showErrorMessage="1">
          <x14:formula1>
            <xm:f>'Tabla Valoración controles'!$D$13:$D$14</xm:f>
          </x14:formula1>
          <xm:sqref>X11:X23 X25:X58</xm:sqref>
        </x14:dataValidation>
        <x14:dataValidation type="list" allowBlank="1" showErrorMessage="1">
          <x14:formula1>
            <xm:f>'Tabla Valoración controles'!$D$9:$D$10</xm:f>
          </x14:formula1>
          <xm:sqref>V11:V23 V25:V58</xm:sqref>
        </x14:dataValidation>
        <x14:dataValidation type="list" allowBlank="1" showErrorMessage="1">
          <x14:formula1>
            <xm:f>'Opciones Tratamiento'!$E$2:$E$4</xm:f>
          </x14:formula1>
          <xm:sqref>C11:C13 C16:C17 C22 C25 C27 C30 C33 C36 C39 C42 C45:C47 C50:C53 C56:C58</xm:sqref>
        </x14:dataValidation>
        <x14:dataValidation type="custom" allowBlank="1" showInputMessage="1" showErrorMessage="1" prompt="Recuerde que las acciones se generan bajo la medida de mitigar el riesgo">
          <x14:formula1>
            <xm:f>IF(OR(AE29='Opciones Tratamiento'!$B$2,AE29='Opciones Tratamiento'!$B$3,AE29='Opciones Tratamiento'!$B$4),ISBLANK(AE29),ISTEXT(AE29))</xm:f>
          </x14:formula1>
          <xm:sqref>AJ29</xm:sqref>
        </x14:dataValidation>
        <x14:dataValidation type="list" allowBlank="1" showErrorMessage="1">
          <x14:formula1>
            <xm:f>'Tabla Valoración controles'!$D$4:$D$6</xm:f>
          </x14:formula1>
          <xm:sqref>S11:S23 S25:S58</xm:sqref>
        </x14:dataValidation>
        <x14:dataValidation type="list" allowBlank="1" showErrorMessage="1">
          <x14:formula1>
            <xm:f>'Tabla Valoración controles'!$D$7:$D$8</xm:f>
          </x14:formula1>
          <xm:sqref>T11:T23 T25:T58</xm:sqref>
        </x14:dataValidation>
        <x14:dataValidation type="list" allowBlank="1" showErrorMessage="1">
          <x14:formula1>
            <xm:f>'Tabla Valoración controles'!$D$11:$D$12</xm:f>
          </x14:formula1>
          <xm:sqref>W11:W23 W25:W58</xm:sqref>
        </x14:dataValidation>
        <x14:dataValidation type="list" allowBlank="1" showErrorMessage="1">
          <x14:formula1>
            <xm:f>'Tabla Impacto'!$F$141:$F$152</xm:f>
          </x14:formula1>
          <xm:sqref>K11:K13 K16:K17 K22 K25 K27 K30 K33 K36 K39 K42 K45:K47 K50:K53 K56:K58</xm:sqref>
        </x14:dataValidation>
        <x14:dataValidation type="custom" allowBlank="1" showInputMessage="1" showErrorMessage="1" error="Recuerde que las acciones se generan bajo la medida de mitigar el riesgo">
          <x14:formula1>
            <xm:f>IF(OR(AE46='[2]Opciones Tratamiento'!#REF!,AE46='[2]Opciones Tratamiento'!#REF!,AE46='[2]Opciones Tratamiento'!#REF!),ISBLANK(AE46),ISTEXT(AE46))</xm:f>
          </x14:formula1>
          <xm:sqref>AF46</xm:sqref>
        </x14:dataValidation>
        <x14:dataValidation type="custom" allowBlank="1" showInputMessage="1" showErrorMessage="1" error="Recuerde que las acciones se generan bajo la medida de mitigar el riesgo">
          <x14:formula1>
            <xm:f>IF(OR(AE47='[2]Opciones Tratamiento'!#REF!,AE47='[2]Opciones Tratamiento'!#REF!,AE47='[2]Opciones Tratamiento'!#REF!),ISBLANK(AE47),ISTEXT(AE47))</xm:f>
          </x14:formula1>
          <xm:sqref>AI46:AI48</xm:sqref>
        </x14:dataValidation>
        <x14:dataValidation type="custom" allowBlank="1" showInputMessage="1" showErrorMessage="1" prompt="Recuerde que las acciones se generan bajo la medida de mitigar el riesgo">
          <x14:formula1>
            <xm:f>IF(OR(AE21='[3]Opciones Tratamiento'!#REF!,AE21='[3]Opciones Tratamiento'!#REF!,AE21='[3]Opciones Tratamiento'!#REF!),ISBLANK(AE21),ISTEXT(AE21))</xm:f>
          </x14:formula1>
          <xm:sqref>AI57 AI21</xm:sqref>
        </x14:dataValidation>
        <x14:dataValidation type="custom" allowBlank="1" showInputMessage="1" showErrorMessage="1" prompt="Recuerde que las acciones se generan bajo la medida de mitigar el riesgo">
          <x14:formula1>
            <xm:f>IF(OR(AE11='[4]Opciones Tratamiento'!#REF!,AE11='[4]Opciones Tratamiento'!#REF!,AE11='[4]Opciones Tratamiento'!#REF!),ISBLANK(AE11),ISTEXT(AE11))</xm:f>
          </x14:formula1>
          <xm:sqref>AI49:AI56 AI11:AI15 AI17:AI20 AI22:AI45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V1000"/>
  <sheetViews>
    <sheetView zoomScale="70" zoomScaleNormal="70" workbookViewId="0">
      <selection activeCell="BF33" sqref="BF33"/>
    </sheetView>
  </sheetViews>
  <sheetFormatPr baseColWidth="10" defaultColWidth="14.42578125" defaultRowHeight="15" customHeight="1"/>
  <cols>
    <col min="1" max="1" width="4" style="217" customWidth="1"/>
    <col min="2" max="2" width="26.7109375" style="217" customWidth="1"/>
    <col min="3" max="3" width="17.42578125" style="217" customWidth="1"/>
    <col min="4" max="4" width="38.85546875" style="217" customWidth="1"/>
    <col min="5" max="5" width="33.28515625" style="217" customWidth="1"/>
    <col min="6" max="6" width="78.7109375" style="217" customWidth="1"/>
    <col min="7" max="7" width="19" style="217" customWidth="1"/>
    <col min="8" max="8" width="17.85546875" style="217" customWidth="1"/>
    <col min="9" max="9" width="16.5703125" style="217" customWidth="1"/>
    <col min="10" max="29" width="12.140625" style="217" customWidth="1"/>
    <col min="30" max="30" width="17.7109375" style="217" customWidth="1"/>
    <col min="31" max="31" width="27.28515625" style="217" customWidth="1"/>
    <col min="32" max="32" width="30.5703125" style="217" customWidth="1"/>
    <col min="33" max="33" width="17.5703125" style="217" customWidth="1"/>
    <col min="34" max="34" width="7.42578125" style="217" customWidth="1"/>
    <col min="35" max="35" width="16" style="217" customWidth="1"/>
    <col min="36" max="36" width="5.85546875" style="217" customWidth="1"/>
    <col min="37" max="37" width="63.28515625" style="217" customWidth="1"/>
    <col min="38" max="38" width="15.140625" style="217" customWidth="1"/>
    <col min="39" max="39" width="6.85546875" style="217" customWidth="1"/>
    <col min="40" max="40" width="5" style="217" customWidth="1"/>
    <col min="41" max="41" width="5.5703125" style="217" customWidth="1"/>
    <col min="42" max="42" width="7.140625" style="217" customWidth="1"/>
    <col min="43" max="43" width="6.7109375" style="217" customWidth="1"/>
    <col min="44" max="44" width="7.5703125" style="217" customWidth="1"/>
    <col min="45" max="45" width="14.28515625" style="217" customWidth="1"/>
    <col min="46" max="46" width="8.7109375" style="217" customWidth="1"/>
    <col min="47" max="47" width="10.28515625" style="217" customWidth="1"/>
    <col min="48" max="48" width="9.28515625" style="217" customWidth="1"/>
    <col min="49" max="49" width="9.140625" style="217" customWidth="1"/>
    <col min="50" max="50" width="8.42578125" style="217" customWidth="1"/>
    <col min="51" max="51" width="11.5703125" style="217" customWidth="1"/>
    <col min="52" max="52" width="109.42578125" style="217" customWidth="1"/>
    <col min="53" max="55" width="18.85546875" style="217" customWidth="1"/>
    <col min="56" max="56" width="46.5703125" style="217" customWidth="1"/>
    <col min="57" max="57" width="6.5703125" style="217" customWidth="1"/>
    <col min="58" max="58" width="54.140625" style="217" customWidth="1"/>
    <col min="59" max="59" width="4.140625" style="217" customWidth="1"/>
    <col min="60" max="60" width="60.140625" style="217" customWidth="1"/>
    <col min="61" max="61" width="4.140625" style="217" customWidth="1"/>
    <col min="62" max="62" width="62.7109375" style="217" customWidth="1"/>
    <col min="63" max="63" width="53.28515625" style="217" customWidth="1"/>
    <col min="64" max="64" width="54.28515625" style="217" customWidth="1"/>
    <col min="65" max="65" width="41.7109375" style="217" customWidth="1"/>
    <col min="66" max="66" width="34.140625" style="217" customWidth="1"/>
    <col min="67" max="67" width="42.85546875" style="217" customWidth="1"/>
    <col min="68" max="68" width="39" style="217" customWidth="1"/>
    <col min="69" max="69" width="37" style="217" customWidth="1"/>
    <col min="70" max="70" width="34.85546875" style="217" customWidth="1"/>
    <col min="71" max="71" width="55" style="217" customWidth="1"/>
    <col min="72" max="72" width="29.42578125" style="217" customWidth="1"/>
    <col min="73" max="73" width="44.28515625" style="217" customWidth="1"/>
    <col min="74" max="74" width="31" style="217" customWidth="1"/>
    <col min="75" max="16384" width="14.42578125" style="217"/>
  </cols>
  <sheetData>
    <row r="1" spans="1:74" ht="12.75" customHeight="1">
      <c r="A1" s="491"/>
      <c r="B1" s="560"/>
      <c r="C1" s="565" t="s">
        <v>32</v>
      </c>
      <c r="D1" s="566"/>
      <c r="E1" s="566"/>
      <c r="F1" s="566"/>
      <c r="G1" s="566"/>
      <c r="H1" s="566"/>
      <c r="I1" s="566"/>
      <c r="J1" s="566"/>
      <c r="K1" s="566"/>
      <c r="L1" s="566"/>
      <c r="M1" s="566"/>
      <c r="N1" s="566"/>
      <c r="O1" s="566"/>
      <c r="P1" s="566"/>
      <c r="Q1" s="566"/>
      <c r="R1" s="566"/>
      <c r="S1" s="566"/>
      <c r="T1" s="566"/>
      <c r="U1" s="566"/>
      <c r="V1" s="566"/>
      <c r="W1" s="566"/>
      <c r="X1" s="566"/>
      <c r="Y1" s="566"/>
      <c r="Z1" s="566"/>
      <c r="AA1" s="566"/>
      <c r="AB1" s="566"/>
      <c r="AC1" s="566"/>
      <c r="AD1" s="566"/>
      <c r="AE1" s="566"/>
      <c r="AF1" s="566"/>
      <c r="AG1" s="566"/>
      <c r="AH1" s="566"/>
      <c r="AI1" s="566"/>
      <c r="AJ1" s="566"/>
      <c r="AK1" s="566"/>
      <c r="AL1" s="566"/>
      <c r="AM1" s="566"/>
      <c r="AN1" s="566"/>
      <c r="AO1" s="566"/>
      <c r="AP1" s="566"/>
      <c r="AQ1" s="566"/>
      <c r="AR1" s="566"/>
      <c r="AS1" s="566"/>
      <c r="AT1" s="566"/>
      <c r="AU1" s="566"/>
      <c r="AV1" s="566"/>
      <c r="AW1" s="566"/>
      <c r="AX1" s="566"/>
      <c r="AY1" s="566"/>
      <c r="AZ1" s="566"/>
      <c r="BA1" s="566"/>
      <c r="BB1" s="566"/>
      <c r="BC1" s="566"/>
      <c r="BD1" s="566"/>
      <c r="BE1" s="566"/>
      <c r="BF1" s="566"/>
      <c r="BG1" s="560"/>
      <c r="BH1" s="569" t="s">
        <v>33</v>
      </c>
      <c r="BI1" s="549"/>
      <c r="BJ1" s="559"/>
    </row>
    <row r="2" spans="1:74" ht="12.75" customHeight="1">
      <c r="A2" s="561"/>
      <c r="B2" s="562"/>
      <c r="C2" s="561"/>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c r="AO2" s="567"/>
      <c r="AP2" s="567"/>
      <c r="AQ2" s="567"/>
      <c r="AR2" s="567"/>
      <c r="AS2" s="567"/>
      <c r="AT2" s="567"/>
      <c r="AU2" s="567"/>
      <c r="AV2" s="567"/>
      <c r="AW2" s="567"/>
      <c r="AX2" s="567"/>
      <c r="AY2" s="567"/>
      <c r="AZ2" s="567"/>
      <c r="BA2" s="567"/>
      <c r="BB2" s="567"/>
      <c r="BC2" s="567"/>
      <c r="BD2" s="567"/>
      <c r="BE2" s="567"/>
      <c r="BF2" s="567"/>
      <c r="BG2" s="562"/>
      <c r="BH2" s="569" t="s">
        <v>556</v>
      </c>
      <c r="BI2" s="549"/>
      <c r="BJ2" s="559"/>
    </row>
    <row r="3" spans="1:74" ht="12.75" customHeight="1">
      <c r="A3" s="561"/>
      <c r="B3" s="562"/>
      <c r="C3" s="561"/>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c r="AV3" s="567"/>
      <c r="AW3" s="567"/>
      <c r="AX3" s="567"/>
      <c r="AY3" s="567"/>
      <c r="AZ3" s="567"/>
      <c r="BA3" s="567"/>
      <c r="BB3" s="567"/>
      <c r="BC3" s="567"/>
      <c r="BD3" s="567"/>
      <c r="BE3" s="567"/>
      <c r="BF3" s="567"/>
      <c r="BG3" s="562"/>
      <c r="BH3" s="569" t="s">
        <v>555</v>
      </c>
      <c r="BI3" s="549"/>
      <c r="BJ3" s="559"/>
    </row>
    <row r="4" spans="1:74" ht="12.75" customHeight="1">
      <c r="A4" s="563"/>
      <c r="B4" s="564"/>
      <c r="C4" s="563"/>
      <c r="D4" s="568"/>
      <c r="E4" s="568"/>
      <c r="F4" s="568"/>
      <c r="G4" s="568"/>
      <c r="H4" s="568"/>
      <c r="I4" s="568"/>
      <c r="J4" s="568"/>
      <c r="K4" s="568"/>
      <c r="L4" s="568"/>
      <c r="M4" s="568"/>
      <c r="N4" s="568"/>
      <c r="O4" s="568"/>
      <c r="P4" s="568"/>
      <c r="Q4" s="568"/>
      <c r="R4" s="568"/>
      <c r="S4" s="568"/>
      <c r="T4" s="568"/>
      <c r="U4" s="568"/>
      <c r="V4" s="568"/>
      <c r="W4" s="568"/>
      <c r="X4" s="568"/>
      <c r="Y4" s="568"/>
      <c r="Z4" s="568"/>
      <c r="AA4" s="568"/>
      <c r="AB4" s="568"/>
      <c r="AC4" s="568"/>
      <c r="AD4" s="568"/>
      <c r="AE4" s="568"/>
      <c r="AF4" s="568"/>
      <c r="AG4" s="568"/>
      <c r="AH4" s="568"/>
      <c r="AI4" s="568"/>
      <c r="AJ4" s="568"/>
      <c r="AK4" s="568"/>
      <c r="AL4" s="568"/>
      <c r="AM4" s="568"/>
      <c r="AN4" s="568"/>
      <c r="AO4" s="568"/>
      <c r="AP4" s="568"/>
      <c r="AQ4" s="568"/>
      <c r="AR4" s="568"/>
      <c r="AS4" s="568"/>
      <c r="AT4" s="568"/>
      <c r="AU4" s="568"/>
      <c r="AV4" s="568"/>
      <c r="AW4" s="568"/>
      <c r="AX4" s="568"/>
      <c r="AY4" s="568"/>
      <c r="AZ4" s="568"/>
      <c r="BA4" s="568"/>
      <c r="BB4" s="568"/>
      <c r="BC4" s="568"/>
      <c r="BD4" s="568"/>
      <c r="BE4" s="568"/>
      <c r="BF4" s="568"/>
      <c r="BG4" s="564"/>
      <c r="BH4" s="569" t="s">
        <v>34</v>
      </c>
      <c r="BI4" s="549"/>
      <c r="BJ4" s="559"/>
    </row>
    <row r="5" spans="1:74" ht="24" customHeight="1">
      <c r="A5" s="469"/>
      <c r="B5" s="470"/>
      <c r="C5" s="470"/>
      <c r="D5" s="470"/>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0"/>
      <c r="AI5" s="470"/>
      <c r="AJ5" s="470"/>
      <c r="AK5" s="470"/>
      <c r="AL5" s="470"/>
      <c r="AM5" s="470"/>
      <c r="AN5" s="471"/>
      <c r="AO5" s="469"/>
      <c r="AP5" s="470"/>
      <c r="AQ5" s="470"/>
      <c r="AR5" s="470"/>
      <c r="AS5" s="470"/>
      <c r="AT5" s="470"/>
      <c r="AU5" s="470"/>
      <c r="AV5" s="470"/>
      <c r="AW5" s="470"/>
      <c r="AX5" s="470"/>
      <c r="AY5" s="470"/>
      <c r="AZ5" s="470"/>
      <c r="BA5" s="470"/>
      <c r="BB5" s="470"/>
      <c r="BC5" s="470"/>
      <c r="BD5" s="470"/>
      <c r="BE5" s="470"/>
      <c r="BF5" s="470"/>
      <c r="BG5" s="470"/>
      <c r="BH5" s="470"/>
      <c r="BI5" s="470"/>
      <c r="BJ5" s="470"/>
    </row>
    <row r="6" spans="1:74" ht="23.25" customHeight="1">
      <c r="A6" s="570" t="s">
        <v>35</v>
      </c>
      <c r="B6" s="559"/>
      <c r="C6" s="469" t="s">
        <v>36</v>
      </c>
      <c r="D6" s="470"/>
      <c r="E6" s="470"/>
      <c r="F6" s="470"/>
      <c r="G6" s="470"/>
      <c r="H6" s="470"/>
      <c r="I6" s="470"/>
      <c r="J6" s="470"/>
      <c r="K6" s="470"/>
      <c r="L6" s="470"/>
      <c r="M6" s="470"/>
      <c r="N6" s="470"/>
      <c r="O6" s="470"/>
      <c r="P6" s="470"/>
      <c r="Q6" s="470"/>
      <c r="R6" s="470"/>
      <c r="S6" s="470"/>
      <c r="T6" s="470"/>
      <c r="U6" s="470"/>
      <c r="V6" s="470"/>
      <c r="W6" s="470"/>
      <c r="X6" s="470"/>
      <c r="Y6" s="470"/>
      <c r="Z6" s="470"/>
      <c r="AA6" s="470"/>
      <c r="AB6" s="470"/>
      <c r="AC6" s="470"/>
      <c r="AD6" s="470"/>
      <c r="AE6" s="470"/>
      <c r="AF6" s="470"/>
      <c r="AG6" s="470"/>
      <c r="AH6" s="470"/>
      <c r="AI6" s="470"/>
      <c r="AJ6" s="470"/>
      <c r="AK6" s="470"/>
      <c r="AL6" s="470"/>
      <c r="AM6" s="470"/>
      <c r="AN6" s="470"/>
      <c r="AO6" s="470"/>
      <c r="AP6" s="471"/>
      <c r="AQ6" s="469"/>
      <c r="AR6" s="470"/>
      <c r="AS6" s="470"/>
      <c r="AT6" s="470"/>
      <c r="AU6" s="470"/>
      <c r="AV6" s="470"/>
      <c r="AW6" s="470"/>
      <c r="AX6" s="470"/>
      <c r="AY6" s="470"/>
      <c r="AZ6" s="470"/>
      <c r="BA6" s="470"/>
      <c r="BB6" s="470"/>
      <c r="BC6" s="470"/>
      <c r="BD6" s="470"/>
      <c r="BE6" s="470"/>
      <c r="BF6" s="470"/>
      <c r="BG6" s="470"/>
      <c r="BH6" s="470"/>
      <c r="BI6" s="470"/>
      <c r="BJ6" s="470"/>
    </row>
    <row r="7" spans="1:74" ht="25.5" customHeight="1">
      <c r="A7" s="570" t="s">
        <v>37</v>
      </c>
      <c r="B7" s="559"/>
      <c r="C7" s="469" t="s">
        <v>298</v>
      </c>
      <c r="D7" s="470"/>
      <c r="E7" s="470"/>
      <c r="F7" s="470"/>
      <c r="G7" s="470"/>
      <c r="H7" s="470"/>
      <c r="I7" s="470"/>
      <c r="J7" s="470"/>
      <c r="K7" s="470"/>
      <c r="L7" s="470"/>
      <c r="M7" s="470"/>
      <c r="N7" s="470"/>
      <c r="O7" s="470"/>
      <c r="P7" s="470"/>
      <c r="Q7" s="470"/>
      <c r="R7" s="470"/>
      <c r="S7" s="470"/>
      <c r="T7" s="470"/>
      <c r="U7" s="470"/>
      <c r="V7" s="470"/>
      <c r="W7" s="470"/>
      <c r="X7" s="470"/>
      <c r="Y7" s="470"/>
      <c r="Z7" s="470"/>
      <c r="AA7" s="470"/>
      <c r="AB7" s="470"/>
      <c r="AC7" s="470"/>
      <c r="AD7" s="470"/>
      <c r="AE7" s="470"/>
      <c r="AF7" s="470"/>
      <c r="AG7" s="470"/>
      <c r="AH7" s="470"/>
      <c r="AI7" s="470"/>
      <c r="AJ7" s="470"/>
      <c r="AK7" s="470"/>
      <c r="AL7" s="470"/>
      <c r="AM7" s="470"/>
      <c r="AN7" s="470"/>
      <c r="AO7" s="470"/>
      <c r="AP7" s="471"/>
      <c r="AQ7" s="469"/>
      <c r="AR7" s="470"/>
      <c r="AS7" s="470"/>
      <c r="AT7" s="470"/>
      <c r="AU7" s="470"/>
      <c r="AV7" s="470"/>
      <c r="AW7" s="470"/>
      <c r="AX7" s="470"/>
      <c r="AY7" s="470"/>
      <c r="AZ7" s="470"/>
      <c r="BA7" s="470"/>
      <c r="BB7" s="470"/>
      <c r="BC7" s="470"/>
      <c r="BD7" s="470"/>
      <c r="BE7" s="470"/>
      <c r="BF7" s="470"/>
      <c r="BG7" s="470"/>
      <c r="BH7" s="470"/>
      <c r="BI7" s="470"/>
      <c r="BJ7" s="470"/>
    </row>
    <row r="8" spans="1:74" ht="43.5" customHeight="1">
      <c r="A8" s="570" t="s">
        <v>39</v>
      </c>
      <c r="B8" s="559"/>
      <c r="C8" s="469" t="s">
        <v>40</v>
      </c>
      <c r="D8" s="470"/>
      <c r="E8" s="470"/>
      <c r="F8" s="470"/>
      <c r="G8" s="470"/>
      <c r="H8" s="470"/>
      <c r="I8" s="470"/>
      <c r="J8" s="470"/>
      <c r="K8" s="470"/>
      <c r="L8" s="470"/>
      <c r="M8" s="470"/>
      <c r="N8" s="470"/>
      <c r="O8" s="470"/>
      <c r="P8" s="470"/>
      <c r="Q8" s="470"/>
      <c r="R8" s="470"/>
      <c r="S8" s="470"/>
      <c r="T8" s="470"/>
      <c r="U8" s="470"/>
      <c r="V8" s="470"/>
      <c r="W8" s="470"/>
      <c r="X8" s="470"/>
      <c r="Y8" s="470"/>
      <c r="Z8" s="470"/>
      <c r="AA8" s="470"/>
      <c r="AB8" s="470"/>
      <c r="AC8" s="470"/>
      <c r="AD8" s="470"/>
      <c r="AE8" s="470"/>
      <c r="AF8" s="470"/>
      <c r="AG8" s="470"/>
      <c r="AH8" s="470"/>
      <c r="AI8" s="470"/>
      <c r="AJ8" s="470"/>
      <c r="AK8" s="470"/>
      <c r="AL8" s="470"/>
      <c r="AM8" s="470"/>
      <c r="AN8" s="470"/>
      <c r="AO8" s="470"/>
      <c r="AP8" s="471"/>
      <c r="AQ8" s="469"/>
      <c r="AR8" s="470"/>
      <c r="AS8" s="470"/>
      <c r="AT8" s="470"/>
      <c r="AU8" s="470"/>
      <c r="AV8" s="470"/>
      <c r="AW8" s="470"/>
      <c r="AX8" s="470"/>
      <c r="AY8" s="470"/>
      <c r="AZ8" s="470"/>
      <c r="BA8" s="470"/>
      <c r="BB8" s="470"/>
      <c r="BC8" s="470"/>
      <c r="BD8" s="470"/>
      <c r="BE8" s="470"/>
      <c r="BF8" s="470"/>
      <c r="BG8" s="470"/>
      <c r="BH8" s="470"/>
      <c r="BI8" s="470"/>
      <c r="BJ8" s="470"/>
      <c r="BK8" s="227"/>
      <c r="BL8" s="227"/>
      <c r="BM8" s="227"/>
      <c r="BN8" s="227"/>
      <c r="BO8" s="227"/>
      <c r="BP8" s="227"/>
      <c r="BQ8" s="227"/>
      <c r="BR8" s="227"/>
    </row>
    <row r="9" spans="1:74" ht="43.5" customHeight="1">
      <c r="A9" s="570" t="s">
        <v>41</v>
      </c>
      <c r="B9" s="559"/>
      <c r="C9" s="469" t="s">
        <v>42</v>
      </c>
      <c r="D9" s="470"/>
      <c r="E9" s="470"/>
      <c r="F9" s="470"/>
      <c r="G9" s="470"/>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470"/>
      <c r="AK9" s="470"/>
      <c r="AL9" s="470"/>
      <c r="AM9" s="470"/>
      <c r="AN9" s="470"/>
      <c r="AO9" s="470"/>
      <c r="AP9" s="471"/>
      <c r="AQ9" s="469"/>
      <c r="AR9" s="470"/>
      <c r="AS9" s="470"/>
      <c r="AT9" s="470"/>
      <c r="AU9" s="470"/>
      <c r="AV9" s="470"/>
      <c r="AW9" s="470"/>
      <c r="AX9" s="470"/>
      <c r="AY9" s="470"/>
      <c r="AZ9" s="470"/>
      <c r="BA9" s="470"/>
      <c r="BB9" s="470"/>
      <c r="BC9" s="470"/>
      <c r="BD9" s="470"/>
      <c r="BE9" s="470"/>
      <c r="BF9" s="470"/>
      <c r="BG9" s="470"/>
      <c r="BH9" s="470"/>
      <c r="BI9" s="470"/>
      <c r="BJ9" s="470"/>
    </row>
    <row r="10" spans="1:74" ht="36.75" customHeight="1">
      <c r="A10" s="548"/>
      <c r="B10" s="549"/>
      <c r="C10" s="549"/>
      <c r="D10" s="549"/>
      <c r="E10" s="549"/>
      <c r="F10" s="549"/>
      <c r="G10" s="549"/>
      <c r="H10" s="549"/>
      <c r="I10" s="549"/>
      <c r="J10" s="549"/>
      <c r="K10" s="549"/>
      <c r="L10" s="549"/>
      <c r="M10" s="549"/>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549"/>
      <c r="AK10" s="549"/>
      <c r="AL10" s="549"/>
      <c r="AM10" s="549"/>
      <c r="AN10" s="549"/>
      <c r="AO10" s="549"/>
      <c r="AP10" s="549"/>
      <c r="AQ10" s="549"/>
      <c r="AR10" s="549"/>
      <c r="AS10" s="549"/>
      <c r="AT10" s="549"/>
      <c r="AU10" s="549"/>
      <c r="AV10" s="549"/>
      <c r="AW10" s="549"/>
      <c r="AX10" s="549"/>
      <c r="AY10" s="549"/>
      <c r="AZ10" s="549"/>
      <c r="BA10" s="549"/>
      <c r="BB10" s="549"/>
      <c r="BC10" s="549"/>
      <c r="BD10" s="549"/>
      <c r="BE10" s="549"/>
      <c r="BF10" s="549"/>
      <c r="BG10" s="549"/>
      <c r="BH10" s="549"/>
      <c r="BI10" s="549"/>
      <c r="BJ10" s="549"/>
      <c r="BK10" s="550" t="s">
        <v>558</v>
      </c>
      <c r="BL10" s="551"/>
      <c r="BM10" s="551"/>
      <c r="BN10" s="552"/>
      <c r="BO10" s="553" t="s">
        <v>559</v>
      </c>
      <c r="BP10" s="551"/>
      <c r="BQ10" s="551"/>
      <c r="BR10" s="552"/>
      <c r="BS10" s="554" t="s">
        <v>523</v>
      </c>
      <c r="BT10" s="551"/>
      <c r="BU10" s="551"/>
      <c r="BV10" s="552"/>
    </row>
    <row r="11" spans="1:74" ht="54.75" customHeight="1">
      <c r="A11" s="104" t="s">
        <v>43</v>
      </c>
      <c r="B11" s="29" t="s">
        <v>44</v>
      </c>
      <c r="C11" s="30" t="s">
        <v>45</v>
      </c>
      <c r="D11" s="29" t="s">
        <v>299</v>
      </c>
      <c r="E11" s="29" t="s">
        <v>300</v>
      </c>
      <c r="F11" s="30" t="s">
        <v>48</v>
      </c>
      <c r="G11" s="29" t="s">
        <v>49</v>
      </c>
      <c r="H11" s="29" t="s">
        <v>50</v>
      </c>
      <c r="I11" s="29" t="s">
        <v>51</v>
      </c>
      <c r="J11" s="30" t="s">
        <v>52</v>
      </c>
      <c r="K11" s="555" t="s">
        <v>301</v>
      </c>
      <c r="L11" s="556"/>
      <c r="M11" s="556"/>
      <c r="N11" s="556"/>
      <c r="O11" s="556"/>
      <c r="P11" s="556"/>
      <c r="Q11" s="556"/>
      <c r="R11" s="556"/>
      <c r="S11" s="556"/>
      <c r="T11" s="556"/>
      <c r="U11" s="556"/>
      <c r="V11" s="556"/>
      <c r="W11" s="556"/>
      <c r="X11" s="556"/>
      <c r="Y11" s="556"/>
      <c r="Z11" s="556"/>
      <c r="AA11" s="556"/>
      <c r="AB11" s="556"/>
      <c r="AC11" s="557"/>
      <c r="AD11" s="105" t="s">
        <v>302</v>
      </c>
      <c r="AE11" s="29" t="s">
        <v>55</v>
      </c>
      <c r="AF11" s="29" t="s">
        <v>54</v>
      </c>
      <c r="AG11" s="29" t="s">
        <v>55</v>
      </c>
      <c r="AH11" s="30" t="s">
        <v>52</v>
      </c>
      <c r="AI11" s="29" t="s">
        <v>56</v>
      </c>
      <c r="AJ11" s="31" t="s">
        <v>57</v>
      </c>
      <c r="AK11" s="29" t="s">
        <v>58</v>
      </c>
      <c r="AL11" s="29" t="s">
        <v>59</v>
      </c>
      <c r="AM11" s="558" t="s">
        <v>60</v>
      </c>
      <c r="AN11" s="549"/>
      <c r="AO11" s="549"/>
      <c r="AP11" s="549"/>
      <c r="AQ11" s="549"/>
      <c r="AR11" s="559"/>
      <c r="AS11" s="31" t="s">
        <v>61</v>
      </c>
      <c r="AT11" s="31" t="s">
        <v>62</v>
      </c>
      <c r="AU11" s="31" t="s">
        <v>52</v>
      </c>
      <c r="AV11" s="31" t="s">
        <v>63</v>
      </c>
      <c r="AW11" s="31" t="s">
        <v>52</v>
      </c>
      <c r="AX11" s="31" t="s">
        <v>64</v>
      </c>
      <c r="AY11" s="31" t="s">
        <v>65</v>
      </c>
      <c r="AZ11" s="420" t="s">
        <v>66</v>
      </c>
      <c r="BA11" s="420" t="s">
        <v>67</v>
      </c>
      <c r="BB11" s="29" t="s">
        <v>68</v>
      </c>
      <c r="BC11" s="29" t="s">
        <v>303</v>
      </c>
      <c r="BD11" s="29" t="s">
        <v>70</v>
      </c>
      <c r="BE11" s="106" t="s">
        <v>71</v>
      </c>
      <c r="BF11" s="107"/>
      <c r="BG11" s="108" t="s">
        <v>72</v>
      </c>
      <c r="BH11" s="109"/>
      <c r="BI11" s="110" t="s">
        <v>304</v>
      </c>
      <c r="BJ11" s="111"/>
      <c r="BK11" s="112" t="s">
        <v>83</v>
      </c>
      <c r="BL11" s="112" t="s">
        <v>84</v>
      </c>
      <c r="BM11" s="113" t="s">
        <v>305</v>
      </c>
      <c r="BN11" s="113" t="s">
        <v>306</v>
      </c>
      <c r="BO11" s="114" t="s">
        <v>83</v>
      </c>
      <c r="BP11" s="114" t="s">
        <v>84</v>
      </c>
      <c r="BQ11" s="115" t="s">
        <v>305</v>
      </c>
      <c r="BR11" s="115" t="s">
        <v>306</v>
      </c>
      <c r="BS11" s="545" t="s">
        <v>83</v>
      </c>
      <c r="BT11" s="545" t="s">
        <v>84</v>
      </c>
      <c r="BU11" s="547" t="s">
        <v>305</v>
      </c>
      <c r="BV11" s="547" t="s">
        <v>306</v>
      </c>
    </row>
    <row r="12" spans="1:74" ht="35.25" customHeight="1">
      <c r="A12" s="259"/>
      <c r="B12" s="259"/>
      <c r="C12" s="259"/>
      <c r="D12" s="259"/>
      <c r="E12" s="259"/>
      <c r="F12" s="259"/>
      <c r="G12" s="259"/>
      <c r="H12" s="259"/>
      <c r="I12" s="259"/>
      <c r="J12" s="259"/>
      <c r="K12" s="371" t="s">
        <v>307</v>
      </c>
      <c r="L12" s="371" t="s">
        <v>308</v>
      </c>
      <c r="M12" s="371" t="s">
        <v>309</v>
      </c>
      <c r="N12" s="371" t="s">
        <v>310</v>
      </c>
      <c r="O12" s="371" t="s">
        <v>311</v>
      </c>
      <c r="P12" s="371" t="s">
        <v>312</v>
      </c>
      <c r="Q12" s="371" t="s">
        <v>313</v>
      </c>
      <c r="R12" s="371" t="s">
        <v>314</v>
      </c>
      <c r="S12" s="371" t="s">
        <v>315</v>
      </c>
      <c r="T12" s="371" t="s">
        <v>316</v>
      </c>
      <c r="U12" s="371" t="s">
        <v>317</v>
      </c>
      <c r="V12" s="371" t="s">
        <v>318</v>
      </c>
      <c r="W12" s="371" t="s">
        <v>319</v>
      </c>
      <c r="X12" s="371" t="s">
        <v>320</v>
      </c>
      <c r="Y12" s="371" t="s">
        <v>321</v>
      </c>
      <c r="Z12" s="371" t="s">
        <v>322</v>
      </c>
      <c r="AA12" s="371" t="s">
        <v>323</v>
      </c>
      <c r="AB12" s="371" t="s">
        <v>324</v>
      </c>
      <c r="AC12" s="372" t="s">
        <v>325</v>
      </c>
      <c r="AD12" s="373"/>
      <c r="AE12" s="259"/>
      <c r="AF12" s="259"/>
      <c r="AG12" s="259"/>
      <c r="AH12" s="259"/>
      <c r="AI12" s="259"/>
      <c r="AJ12" s="259"/>
      <c r="AK12" s="259"/>
      <c r="AL12" s="259"/>
      <c r="AM12" s="116" t="s">
        <v>75</v>
      </c>
      <c r="AN12" s="116" t="s">
        <v>76</v>
      </c>
      <c r="AO12" s="116" t="s">
        <v>77</v>
      </c>
      <c r="AP12" s="116" t="s">
        <v>78</v>
      </c>
      <c r="AQ12" s="116" t="s">
        <v>79</v>
      </c>
      <c r="AR12" s="116" t="s">
        <v>80</v>
      </c>
      <c r="AS12" s="259"/>
      <c r="AT12" s="259"/>
      <c r="AU12" s="259"/>
      <c r="AV12" s="259"/>
      <c r="AW12" s="259"/>
      <c r="AX12" s="259"/>
      <c r="AY12" s="259"/>
      <c r="AZ12" s="421"/>
      <c r="BA12" s="374"/>
      <c r="BB12" s="117"/>
      <c r="BC12" s="117"/>
      <c r="BD12" s="258"/>
      <c r="BE12" s="118"/>
      <c r="BF12" s="119"/>
      <c r="BG12" s="120"/>
      <c r="BH12" s="121"/>
      <c r="BI12" s="122"/>
      <c r="BJ12" s="123"/>
      <c r="BK12" s="375"/>
      <c r="BL12" s="375"/>
      <c r="BM12" s="228"/>
      <c r="BN12" s="228"/>
      <c r="BO12" s="228"/>
      <c r="BP12" s="228"/>
      <c r="BQ12" s="228"/>
      <c r="BR12" s="228"/>
      <c r="BS12" s="546"/>
      <c r="BT12" s="546"/>
      <c r="BU12" s="546"/>
      <c r="BV12" s="546"/>
    </row>
    <row r="13" spans="1:74" ht="82.5">
      <c r="A13" s="506">
        <v>1</v>
      </c>
      <c r="B13" s="503" t="s">
        <v>106</v>
      </c>
      <c r="C13" s="503" t="s">
        <v>107</v>
      </c>
      <c r="D13" s="503" t="s">
        <v>326</v>
      </c>
      <c r="E13" s="503" t="s">
        <v>327</v>
      </c>
      <c r="F13" s="503" t="s">
        <v>328</v>
      </c>
      <c r="G13" s="503" t="s">
        <v>14</v>
      </c>
      <c r="H13" s="506">
        <v>500</v>
      </c>
      <c r="I13" s="509" t="str">
        <f>IF(H13&lt;=0,"",IF(H13&lt;=2,"Muy Baja",IF(H13&lt;=24,"Baja",IF(H13&lt;=500,"Media",IF(H13&lt;=5000,"Alta","Muy Alta")))))</f>
        <v>Media</v>
      </c>
      <c r="J13" s="512">
        <f>IF(I13="","",IF(I13="Muy Baja",0.2,IF(I13="Baja",0.4,IF(I13="Media",0.6,IF(I13="Alta",0.8,IF(I13="Muy Alta",1,))))))</f>
        <v>0.6</v>
      </c>
      <c r="K13" s="512" t="s">
        <v>329</v>
      </c>
      <c r="L13" s="512" t="s">
        <v>330</v>
      </c>
      <c r="M13" s="512" t="s">
        <v>330</v>
      </c>
      <c r="N13" s="512" t="s">
        <v>330</v>
      </c>
      <c r="O13" s="512" t="s">
        <v>329</v>
      </c>
      <c r="P13" s="512" t="s">
        <v>330</v>
      </c>
      <c r="Q13" s="512" t="s">
        <v>329</v>
      </c>
      <c r="R13" s="512" t="s">
        <v>330</v>
      </c>
      <c r="S13" s="512" t="s">
        <v>330</v>
      </c>
      <c r="T13" s="512" t="s">
        <v>329</v>
      </c>
      <c r="U13" s="512" t="s">
        <v>329</v>
      </c>
      <c r="V13" s="512" t="s">
        <v>329</v>
      </c>
      <c r="W13" s="512" t="s">
        <v>330</v>
      </c>
      <c r="X13" s="512" t="s">
        <v>329</v>
      </c>
      <c r="Y13" s="512" t="s">
        <v>329</v>
      </c>
      <c r="Z13" s="512" t="s">
        <v>330</v>
      </c>
      <c r="AA13" s="512" t="s">
        <v>329</v>
      </c>
      <c r="AB13" s="512" t="s">
        <v>330</v>
      </c>
      <c r="AC13" s="571">
        <f>COUNTIF(K13:AB15,"Si")</f>
        <v>9</v>
      </c>
      <c r="AD13" s="512" t="str">
        <f>IF(AC13&lt;=5,"Moderado",IF(AND(AC13&gt;=6,AC13&lt;=11),"Mayor",IF(AND(AC13&gt;=12,AC13&lt;=18),"Catastrofico")))</f>
        <v>Mayor</v>
      </c>
      <c r="AE13" s="512" t="s">
        <v>289</v>
      </c>
      <c r="AF13" s="512" t="str">
        <f>IF(NOT(ISERROR(MATCH(AE13,'[5]Tabla Impacto'!$B$152:$B$154,0))),'[5]Tabla Impacto'!$F$154&amp;"Por favor no seleccionar los criterios de impacto(Afectación Económica o presupuestal y Pérdida Reputacional)",AE13)</f>
        <v xml:space="preserve">     El riesgo afecta la imagen de alguna área de la organización</v>
      </c>
      <c r="AG13" s="509" t="str">
        <f>IF(OR(AF13='[5]Tabla Impacto'!$C$11,AF13='[5]Tabla Impacto'!$D$11),"Leve",IF(OR(AF13='[5]Tabla Impacto'!$C$12,AF13='[5]Tabla Impacto'!$D$12),"Menor",IF(OR(AF13='[5]Tabla Impacto'!$C$13,AF13='[5]Tabla Impacto'!$D$13),"Moderado",IF(OR(#REF!='[5]Tabla Impacto'!$C$14,AF13='[5]Tabla Impacto'!$D$14),"Mayor",IF(OR(AF13='[5]Tabla Impacto'!$C$15,#REF!='[5]Tabla Impacto'!$D$15),"Catastrófico","")))))</f>
        <v>Leve</v>
      </c>
      <c r="AH13" s="512">
        <f>IF(AG13="","",IF(AG13="Leve",0.2,IF(AG13="Menor",0.4,IF(AG13="Moderado",0.6,IF(AG13="Mayor",0.8,IF(AG13="Catastrófico",1,))))))</f>
        <v>0.2</v>
      </c>
      <c r="AI13" s="518" t="str">
        <f>IF(OR(AND(I13="Muy Baja",AG13="Leve"),AND(I13="Muy Baja",AG13="Menor"),AND(I13="Baja",AG13="Leve")),"Bajo",IF(OR(AND(I13="Muy baja",AG13="Moderado"),AND(I13="Baja",AG13="Menor"),AND(I13="Baja",AG13="Moderado"),AND(I13="Media",AG13="Leve"),AND(I13="Media",AG13="Menor"),AND(I13="Media",AG13="Moderado"),AND(I13="Alta",AG13="Leve"),AND(I13="Alta",AG13="Menor")),"Moderado",IF(OR(AND(I13="Muy Baja",AG13="Mayor"),AND(I13="Baja",AG13="Mayor"),AND(I13="Media",AG13="Mayor"),AND(I13="Alta",AG13="Moderado"),AND(I13="Alta",AG13="Mayor"),AND(I13="Muy Alta",AG13="Leve"),AND(I13="Muy Alta",AG13="Menor"),AND(I13="Muy Alta",AG13="Moderado"),AND(I13="Muy Alta",AG13="Mayor")),"Alto",IF(OR(AND(I13="Muy Baja",AG13="Catastrófico"),AND(I13="Baja",AG13="Catastrófico"),AND(I13="Media",AG13="Catastrófico"),AND(I13="Alta",AG13="Catastrófico"),AND(I13="Muy Alta",AG13="Catastrófico")),"Extremo",""))))</f>
        <v>Moderado</v>
      </c>
      <c r="AJ13" s="39">
        <v>1</v>
      </c>
      <c r="AK13" s="376" t="s">
        <v>564</v>
      </c>
      <c r="AL13" s="39" t="str">
        <f t="shared" ref="AL13:AL33" si="0">IF(OR(AM13="Preventivo",AM13="Detectivo"),"Probabilidad",IF(AM13="Correctivo","Impacto",""))</f>
        <v>Probabilidad</v>
      </c>
      <c r="AM13" s="44" t="s">
        <v>89</v>
      </c>
      <c r="AN13" s="44" t="s">
        <v>90</v>
      </c>
      <c r="AO13" s="45" t="str">
        <f t="shared" ref="AO13:AO33" si="1">IF(AND(AM13="Preventivo",AN13="Automático"),"50%",IF(AND(AM13="Preventivo",AN13="Manual"),"40%",IF(AND(AM13="Detectivo",AN13="Automático"),"40%",IF(AND(AM13="Detectivo",AN13="Manual"),"30%",IF(AND(AM13="Correctivo",AN13="Automático"),"35%",IF(AND(AM13="Correctivo",AN13="Manual"),"25%",""))))))</f>
        <v>40%</v>
      </c>
      <c r="AP13" s="44" t="s">
        <v>91</v>
      </c>
      <c r="AQ13" s="44" t="s">
        <v>92</v>
      </c>
      <c r="AR13" s="44" t="s">
        <v>93</v>
      </c>
      <c r="AS13" s="46">
        <f t="shared" ref="AS13:AS33" si="2">IFERROR(IF(AL13="Probabilidad",(J13-(+J13*AO13)),IF(R13="Impacto",J13,"")),"")</f>
        <v>0.36</v>
      </c>
      <c r="AT13" s="47" t="str">
        <f t="shared" ref="AT13:AT33" si="3">IFERROR(IF(AS13="","",IF(AS13&lt;=0.2,"Muy Baja",IF(AS13&lt;=0.4,"Baja",IF(AS13&lt;=0.6,"Media",IF(AS13&lt;=0.8,"Alta","Muy Alta"))))),"")</f>
        <v>Baja</v>
      </c>
      <c r="AU13" s="45">
        <f t="shared" ref="AU13:AU33" si="4">+AS13</f>
        <v>0.36</v>
      </c>
      <c r="AV13" s="47" t="str">
        <f t="shared" ref="AV13:AV33" si="5">IFERROR(IF(AW13="","",IF(AW13&lt;=0.2,"Leve",IF(AW13&lt;=0.4,"Menor",IF(AW13&lt;=0.6,"Moderado",IF(AW13&lt;=0.8,"Mayor","Catastrófico"))))),"")</f>
        <v>Leve</v>
      </c>
      <c r="AW13" s="45">
        <f t="shared" ref="AW13:AW33" si="6">IFERROR(IF(AL13="Impacto",(AH13-(+AH13*AO13)),IF(AL13="Probabilidad",AH13,"")),"")</f>
        <v>0.2</v>
      </c>
      <c r="AX13" s="48" t="str">
        <f t="shared" ref="AX13:AX33" si="7">IFERROR(IF(OR(AND(AT13="Muy Baja",AV13="Leve"),AND(AT13="Muy Baja",AV13="Menor"),AND(AT13="Baja",AV13="Leve")),"Bajo",IF(OR(AND(AT13="Muy baja",AV13="Moderado"),AND(AT13="Baja",AV13="Menor"),AND(AT13="Baja",AV13="Moderado"),AND(AT13="Media",AV13="Leve"),AND(AT13="Media",AV13="Menor"),AND(AT13="Media",AV13="Moderado"),AND(AT13="Alta",AV13="Leve"),AND(AT13="Alta",AV13="Menor")),"Moderado",IF(OR(AND(AT13="Muy Baja",AV13="Mayor"),AND(AT13="Baja",AV13="Mayor"),AND(AT13="Media",AV13="Mayor"),AND(AT13="Alta",AV13="Moderado"),AND(AT13="Alta",AV13="Mayor"),AND(AT13="Muy Alta",AV13="Leve"),AND(AT13="Muy Alta",AV13="Menor"),AND(AT13="Muy Alta",AV13="Moderado"),AND(AT13="Muy Alta",AV13="Mayor")),"Alto",IF(OR(AND(AT13="Muy Baja",AV13="Catastrófico"),AND(AT13="Baja",AV13="Catastrófico"),AND(AT13="Media",AV13="Catastrófico"),AND(AT13="Alta",AV13="Catastrófico"),AND(AT13="Muy Alta",AV13="Catastrófico")),"Extremo","")))),"")</f>
        <v>Bajo</v>
      </c>
      <c r="AY13" s="44" t="s">
        <v>94</v>
      </c>
      <c r="AZ13" s="376" t="s">
        <v>564</v>
      </c>
      <c r="BA13" s="39" t="s">
        <v>155</v>
      </c>
      <c r="BB13" s="125">
        <v>44958</v>
      </c>
      <c r="BC13" s="422">
        <v>45261</v>
      </c>
      <c r="BD13" s="428" t="s">
        <v>577</v>
      </c>
      <c r="BE13" s="425">
        <v>1</v>
      </c>
      <c r="BF13" s="38" t="s">
        <v>331</v>
      </c>
      <c r="BG13" s="39">
        <v>1</v>
      </c>
      <c r="BH13" s="39" t="s">
        <v>332</v>
      </c>
      <c r="BI13" s="39">
        <v>1</v>
      </c>
      <c r="BJ13" s="127" t="s">
        <v>333</v>
      </c>
      <c r="BK13" s="130"/>
      <c r="BL13" s="377"/>
      <c r="BM13" s="130"/>
      <c r="BN13" s="77"/>
      <c r="BO13" s="130"/>
      <c r="BP13" s="129"/>
      <c r="BQ13" s="224"/>
      <c r="BR13" s="218"/>
      <c r="BS13" s="130"/>
      <c r="BT13" s="128"/>
      <c r="BU13" s="224"/>
      <c r="BV13" s="218"/>
    </row>
    <row r="14" spans="1:74" ht="63.75" customHeight="1">
      <c r="A14" s="507"/>
      <c r="B14" s="504"/>
      <c r="C14" s="504"/>
      <c r="D14" s="504"/>
      <c r="E14" s="504"/>
      <c r="F14" s="504"/>
      <c r="G14" s="504"/>
      <c r="H14" s="507"/>
      <c r="I14" s="510"/>
      <c r="J14" s="513"/>
      <c r="K14" s="513"/>
      <c r="L14" s="513"/>
      <c r="M14" s="513"/>
      <c r="N14" s="513"/>
      <c r="O14" s="513"/>
      <c r="P14" s="513"/>
      <c r="Q14" s="513"/>
      <c r="R14" s="513"/>
      <c r="S14" s="513"/>
      <c r="T14" s="513"/>
      <c r="U14" s="513"/>
      <c r="V14" s="513"/>
      <c r="W14" s="513"/>
      <c r="X14" s="513"/>
      <c r="Y14" s="513"/>
      <c r="Z14" s="513"/>
      <c r="AA14" s="513"/>
      <c r="AB14" s="513"/>
      <c r="AC14" s="572"/>
      <c r="AD14" s="513"/>
      <c r="AE14" s="513"/>
      <c r="AF14" s="513"/>
      <c r="AG14" s="510"/>
      <c r="AH14" s="513"/>
      <c r="AI14" s="519"/>
      <c r="AJ14" s="39">
        <v>2</v>
      </c>
      <c r="AK14" s="378" t="s">
        <v>576</v>
      </c>
      <c r="AL14" s="39" t="str">
        <f t="shared" si="0"/>
        <v>Probabilidad</v>
      </c>
      <c r="AM14" s="44" t="s">
        <v>89</v>
      </c>
      <c r="AN14" s="44" t="s">
        <v>90</v>
      </c>
      <c r="AO14" s="45" t="str">
        <f t="shared" si="1"/>
        <v>40%</v>
      </c>
      <c r="AP14" s="44" t="s">
        <v>91</v>
      </c>
      <c r="AQ14" s="44" t="s">
        <v>92</v>
      </c>
      <c r="AR14" s="44" t="s">
        <v>93</v>
      </c>
      <c r="AS14" s="46">
        <f t="shared" si="2"/>
        <v>0</v>
      </c>
      <c r="AT14" s="47" t="str">
        <f t="shared" si="3"/>
        <v>Muy Baja</v>
      </c>
      <c r="AU14" s="45">
        <f t="shared" si="4"/>
        <v>0</v>
      </c>
      <c r="AV14" s="47" t="str">
        <f t="shared" si="5"/>
        <v>Leve</v>
      </c>
      <c r="AW14" s="45">
        <f t="shared" si="6"/>
        <v>0</v>
      </c>
      <c r="AX14" s="48" t="str">
        <f t="shared" si="7"/>
        <v>Bajo</v>
      </c>
      <c r="AY14" s="44" t="s">
        <v>94</v>
      </c>
      <c r="AZ14" s="378" t="s">
        <v>576</v>
      </c>
      <c r="BA14" s="39" t="s">
        <v>95</v>
      </c>
      <c r="BB14" s="125">
        <v>44958</v>
      </c>
      <c r="BC14" s="422">
        <v>45261</v>
      </c>
      <c r="BD14" s="428" t="s">
        <v>334</v>
      </c>
      <c r="BE14" s="425">
        <v>2</v>
      </c>
      <c r="BF14" s="38" t="s">
        <v>535</v>
      </c>
      <c r="BG14" s="39">
        <v>2</v>
      </c>
      <c r="BH14" s="39" t="s">
        <v>332</v>
      </c>
      <c r="BI14" s="39">
        <v>2</v>
      </c>
      <c r="BJ14" s="127" t="s">
        <v>333</v>
      </c>
      <c r="BK14" s="130"/>
      <c r="BL14" s="379"/>
      <c r="BM14" s="130"/>
      <c r="BN14" s="77"/>
      <c r="BO14" s="130"/>
      <c r="BP14" s="129"/>
      <c r="BQ14" s="224"/>
      <c r="BR14" s="218"/>
      <c r="BS14" s="130"/>
      <c r="BT14" s="200"/>
      <c r="BU14" s="224"/>
      <c r="BV14" s="77"/>
    </row>
    <row r="15" spans="1:74" ht="51.75" customHeight="1">
      <c r="A15" s="508"/>
      <c r="B15" s="505"/>
      <c r="C15" s="505"/>
      <c r="D15" s="505"/>
      <c r="E15" s="505"/>
      <c r="F15" s="505"/>
      <c r="G15" s="505"/>
      <c r="H15" s="508"/>
      <c r="I15" s="511"/>
      <c r="J15" s="514"/>
      <c r="K15" s="514"/>
      <c r="L15" s="514"/>
      <c r="M15" s="514"/>
      <c r="N15" s="514"/>
      <c r="O15" s="514"/>
      <c r="P15" s="514"/>
      <c r="Q15" s="514"/>
      <c r="R15" s="514"/>
      <c r="S15" s="514"/>
      <c r="T15" s="514"/>
      <c r="U15" s="514"/>
      <c r="V15" s="514"/>
      <c r="W15" s="514"/>
      <c r="X15" s="514"/>
      <c r="Y15" s="514"/>
      <c r="Z15" s="514"/>
      <c r="AA15" s="514"/>
      <c r="AB15" s="514"/>
      <c r="AC15" s="573"/>
      <c r="AD15" s="514"/>
      <c r="AE15" s="514"/>
      <c r="AF15" s="514"/>
      <c r="AG15" s="511"/>
      <c r="AH15" s="514"/>
      <c r="AI15" s="520"/>
      <c r="AJ15" s="39">
        <v>2</v>
      </c>
      <c r="AK15" s="378" t="s">
        <v>335</v>
      </c>
      <c r="AL15" s="39" t="str">
        <f t="shared" si="0"/>
        <v>Probabilidad</v>
      </c>
      <c r="AM15" s="44" t="s">
        <v>89</v>
      </c>
      <c r="AN15" s="44" t="s">
        <v>90</v>
      </c>
      <c r="AO15" s="45" t="str">
        <f t="shared" si="1"/>
        <v>40%</v>
      </c>
      <c r="AP15" s="44" t="s">
        <v>91</v>
      </c>
      <c r="AQ15" s="44" t="s">
        <v>92</v>
      </c>
      <c r="AR15" s="44" t="s">
        <v>93</v>
      </c>
      <c r="AS15" s="46">
        <f t="shared" si="2"/>
        <v>0</v>
      </c>
      <c r="AT15" s="47" t="str">
        <f t="shared" si="3"/>
        <v>Muy Baja</v>
      </c>
      <c r="AU15" s="45">
        <f t="shared" si="4"/>
        <v>0</v>
      </c>
      <c r="AV15" s="47" t="str">
        <f t="shared" si="5"/>
        <v>Leve</v>
      </c>
      <c r="AW15" s="45">
        <f t="shared" si="6"/>
        <v>0</v>
      </c>
      <c r="AX15" s="48" t="str">
        <f t="shared" si="7"/>
        <v>Bajo</v>
      </c>
      <c r="AY15" s="44" t="s">
        <v>94</v>
      </c>
      <c r="AZ15" s="378" t="s">
        <v>335</v>
      </c>
      <c r="BA15" s="39" t="s">
        <v>155</v>
      </c>
      <c r="BB15" s="125">
        <v>44958</v>
      </c>
      <c r="BC15" s="422">
        <v>45261</v>
      </c>
      <c r="BD15" s="428" t="s">
        <v>336</v>
      </c>
      <c r="BE15" s="425">
        <v>3</v>
      </c>
      <c r="BF15" s="38" t="s">
        <v>535</v>
      </c>
      <c r="BG15" s="39">
        <v>3</v>
      </c>
      <c r="BH15" s="39" t="s">
        <v>332</v>
      </c>
      <c r="BI15" s="39">
        <v>3</v>
      </c>
      <c r="BJ15" s="127" t="s">
        <v>333</v>
      </c>
      <c r="BK15" s="132"/>
      <c r="BL15" s="379"/>
      <c r="BM15" s="130"/>
      <c r="BN15" s="77"/>
      <c r="BO15" s="133"/>
      <c r="BP15" s="129"/>
      <c r="BQ15" s="224"/>
      <c r="BR15" s="218"/>
      <c r="BS15" s="133"/>
      <c r="BT15" s="131"/>
      <c r="BU15" s="77"/>
      <c r="BV15" s="218"/>
    </row>
    <row r="16" spans="1:74" ht="148.5" customHeight="1">
      <c r="A16" s="257">
        <v>2</v>
      </c>
      <c r="B16" s="256" t="s">
        <v>337</v>
      </c>
      <c r="C16" s="256" t="s">
        <v>107</v>
      </c>
      <c r="D16" s="256" t="s">
        <v>338</v>
      </c>
      <c r="E16" s="256" t="s">
        <v>339</v>
      </c>
      <c r="F16" s="256" t="s">
        <v>340</v>
      </c>
      <c r="G16" s="256" t="s">
        <v>14</v>
      </c>
      <c r="H16" s="257">
        <v>365</v>
      </c>
      <c r="I16" s="260" t="str">
        <f>IF(H16&lt;=0,"",IF(H16&lt;=2,"Muy Baja",IF(H16&lt;=24,"Baja",IF(H16&lt;=500,"Media",IF(H16&lt;=5000,"Alta","Muy Alta")))))</f>
        <v>Media</v>
      </c>
      <c r="J16" s="261">
        <f>IF(I16="","",IF(I16="Muy Baja",0.2,IF(I16="Baja",0.4,IF(I16="Media",0.6,IF(I16="Alta",0.8,IF(I16="Muy Alta",1,))))))</f>
        <v>0.6</v>
      </c>
      <c r="K16" s="261" t="s">
        <v>329</v>
      </c>
      <c r="L16" s="261" t="s">
        <v>329</v>
      </c>
      <c r="M16" s="261" t="s">
        <v>330</v>
      </c>
      <c r="N16" s="261" t="s">
        <v>330</v>
      </c>
      <c r="O16" s="261" t="s">
        <v>329</v>
      </c>
      <c r="P16" s="261" t="s">
        <v>330</v>
      </c>
      <c r="Q16" s="261" t="s">
        <v>329</v>
      </c>
      <c r="R16" s="261" t="s">
        <v>330</v>
      </c>
      <c r="S16" s="261" t="s">
        <v>330</v>
      </c>
      <c r="T16" s="261" t="s">
        <v>329</v>
      </c>
      <c r="U16" s="261" t="s">
        <v>329</v>
      </c>
      <c r="V16" s="261" t="s">
        <v>329</v>
      </c>
      <c r="W16" s="261" t="s">
        <v>330</v>
      </c>
      <c r="X16" s="261" t="s">
        <v>330</v>
      </c>
      <c r="Y16" s="261" t="s">
        <v>329</v>
      </c>
      <c r="Z16" s="261" t="s">
        <v>330</v>
      </c>
      <c r="AA16" s="261" t="s">
        <v>330</v>
      </c>
      <c r="AB16" s="261" t="s">
        <v>330</v>
      </c>
      <c r="AC16" s="571">
        <f>COUNTIF(K16:AB17,"Si")</f>
        <v>8</v>
      </c>
      <c r="AD16" s="512" t="str">
        <f>IF(AC16&lt;=5,"Moderado",IF(AND(AC16&gt;=6,AC16&lt;=11),"Mayor",IF(AND(AC16&gt;=12,AC16&lt;=18),"Catastrofico")))</f>
        <v>Mayor</v>
      </c>
      <c r="AE16" s="512" t="s">
        <v>289</v>
      </c>
      <c r="AF16" s="512" t="str">
        <f>IF(NOT(ISERROR(MATCH(AE16,'[5]Tabla Impacto'!$B$152:$B$154,0))),'[5]Tabla Impacto'!$F$154&amp;"Por favor no seleccionar los criterios de impacto(Afectación Económica o presupuestal y Pérdida Reputacional)",AE16)</f>
        <v xml:space="preserve">     El riesgo afecta la imagen de alguna área de la organización</v>
      </c>
      <c r="AG16" s="509" t="str">
        <f>IF(OR(AF13='[5]Tabla Impacto'!$C$11,AF13='[5]Tabla Impacto'!$D$11),"Leve",IF(OR(AF13='[5]Tabla Impacto'!$C$12,AF13='[5]Tabla Impacto'!$D$12),"Menor",IF(OR(AF16='[5]Tabla Impacto'!$C$13,AF13='[5]Tabla Impacto'!$D$13),"Moderado",IF(OR(#REF!='[5]Tabla Impacto'!$C$14,AF13='[5]Tabla Impacto'!$D$14),"Mayor",IF(OR(AF13='[5]Tabla Impacto'!$C$15,#REF!='[5]Tabla Impacto'!$D$15),"Catastrófico","")))))</f>
        <v>Leve</v>
      </c>
      <c r="AH16" s="512">
        <f>IF(AG16="","",IF(AG16="Leve",0.2,IF(AG16="Menor",0.4,IF(AG16="Moderado",0.6,IF(AG16="Mayor",0.8,IF(AG16="Catastrófico",1,))))))</f>
        <v>0.2</v>
      </c>
      <c r="AI16" s="518" t="str">
        <f>IF(OR(AND(I16="Muy Baja",AG16="Leve"),AND(I16="Muy Baja",AG16="Menor"),AND(I16="Baja",AG16="Leve")),"Bajo",IF(OR(AND(I16="Muy baja",AG16="Moderado"),AND(I16="Baja",AG16="Menor"),AND(I16="Baja",AG16="Moderado"),AND(I16="Media",AG16="Leve"),AND(I16="Media",AG16="Menor"),AND(I16="Media",AG16="Moderado"),AND(I16="Alta",AG16="Leve"),AND(I16="Alta",AG16="Menor")),"Moderado",IF(OR(AND(I16="Muy Baja",AG16="Mayor"),AND(I16="Baja",AG16="Mayor"),AND(I16="Media",AG16="Mayor"),AND(I16="Alta",AG16="Moderado"),AND(I16="Alta",AG16="Mayor"),AND(I16="Muy Alta",AG16="Leve"),AND(I16="Muy Alta",AG16="Menor"),AND(I16="Muy Alta",AG16="Moderado"),AND(I16="Muy Alta",AG16="Mayor")),"Alto",IF(OR(AND(I16="Muy Baja",AG16="Catastrófico"),AND(I16="Baja",AG16="Catastrófico"),AND(I16="Media",AG16="Catastrófico"),AND(I16="Alta",AG16="Catastrófico"),AND(I16="Muy Alta",AG16="Catastrófico")),"Extremo",""))))</f>
        <v>Moderado</v>
      </c>
      <c r="AJ16" s="39">
        <v>1</v>
      </c>
      <c r="AK16" s="378" t="s">
        <v>341</v>
      </c>
      <c r="AL16" s="39" t="str">
        <f t="shared" si="0"/>
        <v>Probabilidad</v>
      </c>
      <c r="AM16" s="44" t="s">
        <v>89</v>
      </c>
      <c r="AN16" s="44" t="s">
        <v>90</v>
      </c>
      <c r="AO16" s="45" t="str">
        <f t="shared" si="1"/>
        <v>40%</v>
      </c>
      <c r="AP16" s="44" t="s">
        <v>91</v>
      </c>
      <c r="AQ16" s="44" t="s">
        <v>92</v>
      </c>
      <c r="AR16" s="44" t="s">
        <v>93</v>
      </c>
      <c r="AS16" s="46">
        <f t="shared" si="2"/>
        <v>0.36</v>
      </c>
      <c r="AT16" s="47" t="str">
        <f t="shared" si="3"/>
        <v>Baja</v>
      </c>
      <c r="AU16" s="45">
        <f t="shared" si="4"/>
        <v>0.36</v>
      </c>
      <c r="AV16" s="47" t="str">
        <f t="shared" si="5"/>
        <v>Leve</v>
      </c>
      <c r="AW16" s="45">
        <f t="shared" si="6"/>
        <v>0.2</v>
      </c>
      <c r="AX16" s="48" t="str">
        <f t="shared" si="7"/>
        <v>Bajo</v>
      </c>
      <c r="AY16" s="44" t="s">
        <v>94</v>
      </c>
      <c r="AZ16" s="378" t="s">
        <v>341</v>
      </c>
      <c r="BA16" s="39" t="s">
        <v>139</v>
      </c>
      <c r="BB16" s="125">
        <v>44958</v>
      </c>
      <c r="BC16" s="422">
        <v>45261</v>
      </c>
      <c r="BD16" s="428" t="s">
        <v>342</v>
      </c>
      <c r="BE16" s="425">
        <v>1</v>
      </c>
      <c r="BF16" s="38" t="s">
        <v>581</v>
      </c>
      <c r="BG16" s="39">
        <v>1</v>
      </c>
      <c r="BH16" s="39" t="s">
        <v>332</v>
      </c>
      <c r="BI16" s="39">
        <v>1</v>
      </c>
      <c r="BJ16" s="127" t="s">
        <v>333</v>
      </c>
      <c r="BK16" s="132"/>
      <c r="BL16" s="379"/>
      <c r="BM16" s="130"/>
      <c r="BN16" s="77"/>
      <c r="BO16" s="130"/>
      <c r="BP16" s="129"/>
      <c r="BQ16" s="224"/>
      <c r="BR16" s="218"/>
      <c r="BS16" s="130"/>
      <c r="BT16" s="200"/>
      <c r="BU16" s="77"/>
      <c r="BV16" s="218"/>
    </row>
    <row r="17" spans="1:74" ht="174.75" customHeight="1">
      <c r="A17" s="259"/>
      <c r="B17" s="259"/>
      <c r="C17" s="259"/>
      <c r="D17" s="259"/>
      <c r="E17" s="259"/>
      <c r="F17" s="259"/>
      <c r="G17" s="259"/>
      <c r="H17" s="259"/>
      <c r="I17" s="259"/>
      <c r="J17" s="259"/>
      <c r="K17" s="380"/>
      <c r="L17" s="380"/>
      <c r="M17" s="380"/>
      <c r="N17" s="380"/>
      <c r="O17" s="380"/>
      <c r="P17" s="380"/>
      <c r="Q17" s="380"/>
      <c r="R17" s="380"/>
      <c r="S17" s="380"/>
      <c r="T17" s="380"/>
      <c r="U17" s="380"/>
      <c r="V17" s="380"/>
      <c r="W17" s="380"/>
      <c r="X17" s="380"/>
      <c r="Y17" s="380"/>
      <c r="Z17" s="380"/>
      <c r="AA17" s="380"/>
      <c r="AB17" s="380"/>
      <c r="AC17" s="573"/>
      <c r="AD17" s="514"/>
      <c r="AE17" s="514"/>
      <c r="AF17" s="514"/>
      <c r="AG17" s="511"/>
      <c r="AH17" s="514"/>
      <c r="AI17" s="520"/>
      <c r="AJ17" s="39">
        <v>2</v>
      </c>
      <c r="AK17" s="378" t="s">
        <v>343</v>
      </c>
      <c r="AL17" s="39" t="str">
        <f t="shared" si="0"/>
        <v>Probabilidad</v>
      </c>
      <c r="AM17" s="44" t="s">
        <v>89</v>
      </c>
      <c r="AN17" s="44" t="s">
        <v>90</v>
      </c>
      <c r="AO17" s="45" t="str">
        <f t="shared" si="1"/>
        <v>40%</v>
      </c>
      <c r="AP17" s="44" t="s">
        <v>91</v>
      </c>
      <c r="AQ17" s="44" t="s">
        <v>92</v>
      </c>
      <c r="AR17" s="44" t="s">
        <v>93</v>
      </c>
      <c r="AS17" s="46">
        <f t="shared" si="2"/>
        <v>0</v>
      </c>
      <c r="AT17" s="47" t="str">
        <f t="shared" si="3"/>
        <v>Muy Baja</v>
      </c>
      <c r="AU17" s="45">
        <f t="shared" si="4"/>
        <v>0</v>
      </c>
      <c r="AV17" s="47" t="str">
        <f t="shared" si="5"/>
        <v>Leve</v>
      </c>
      <c r="AW17" s="45">
        <f t="shared" si="6"/>
        <v>0</v>
      </c>
      <c r="AX17" s="48" t="str">
        <f t="shared" si="7"/>
        <v>Bajo</v>
      </c>
      <c r="AY17" s="44" t="s">
        <v>94</v>
      </c>
      <c r="AZ17" s="378" t="s">
        <v>343</v>
      </c>
      <c r="BA17" s="39" t="s">
        <v>344</v>
      </c>
      <c r="BB17" s="125">
        <v>44958</v>
      </c>
      <c r="BC17" s="422">
        <v>45261</v>
      </c>
      <c r="BD17" s="428" t="s">
        <v>345</v>
      </c>
      <c r="BE17" s="425">
        <v>2</v>
      </c>
      <c r="BF17" s="38" t="s">
        <v>582</v>
      </c>
      <c r="BG17" s="39">
        <v>2</v>
      </c>
      <c r="BH17" s="39" t="s">
        <v>332</v>
      </c>
      <c r="BI17" s="39">
        <v>2</v>
      </c>
      <c r="BJ17" s="127" t="s">
        <v>333</v>
      </c>
      <c r="BK17" s="130"/>
      <c r="BL17" s="379"/>
      <c r="BM17" s="130"/>
      <c r="BN17" s="77"/>
      <c r="BO17" s="130"/>
      <c r="BP17" s="129"/>
      <c r="BQ17" s="224"/>
      <c r="BR17" s="218"/>
      <c r="BS17" s="130"/>
      <c r="BT17" s="129"/>
      <c r="BU17" s="77"/>
      <c r="BV17" s="77"/>
    </row>
    <row r="18" spans="1:74" ht="208.5" customHeight="1">
      <c r="A18" s="257">
        <v>3</v>
      </c>
      <c r="B18" s="503" t="s">
        <v>141</v>
      </c>
      <c r="C18" s="503" t="s">
        <v>86</v>
      </c>
      <c r="D18" s="503" t="s">
        <v>346</v>
      </c>
      <c r="E18" s="503" t="s">
        <v>347</v>
      </c>
      <c r="F18" s="503" t="s">
        <v>561</v>
      </c>
      <c r="G18" s="503" t="s">
        <v>14</v>
      </c>
      <c r="H18" s="506">
        <v>3</v>
      </c>
      <c r="I18" s="509" t="str">
        <f>IF(H18&lt;=0,"",IF(H18&lt;=2,"Muy Baja",IF(H18&lt;=24,"Baja",IF(H18&lt;=500,"Media",IF(H18&lt;=5000,"Alta","Muy Alta")))))</f>
        <v>Baja</v>
      </c>
      <c r="J18" s="512">
        <f>IF(I18="","",IF(I18="Muy Baja",0.2,IF(I18="Baja",0.4,IF(I18="Media",0.6,IF(I18="Alta",0.8,IF(I18="Muy Alta",1,))))))</f>
        <v>0.4</v>
      </c>
      <c r="K18" s="512" t="s">
        <v>330</v>
      </c>
      <c r="L18" s="512" t="s">
        <v>329</v>
      </c>
      <c r="M18" s="512" t="s">
        <v>329</v>
      </c>
      <c r="N18" s="512" t="s">
        <v>329</v>
      </c>
      <c r="O18" s="512" t="s">
        <v>329</v>
      </c>
      <c r="P18" s="512" t="s">
        <v>329</v>
      </c>
      <c r="Q18" s="512" t="s">
        <v>330</v>
      </c>
      <c r="R18" s="512" t="s">
        <v>329</v>
      </c>
      <c r="S18" s="512" t="s">
        <v>330</v>
      </c>
      <c r="T18" s="512" t="s">
        <v>329</v>
      </c>
      <c r="U18" s="512" t="s">
        <v>329</v>
      </c>
      <c r="V18" s="512" t="s">
        <v>329</v>
      </c>
      <c r="W18" s="512" t="s">
        <v>329</v>
      </c>
      <c r="X18" s="512" t="s">
        <v>330</v>
      </c>
      <c r="Y18" s="512" t="s">
        <v>329</v>
      </c>
      <c r="Z18" s="512" t="s">
        <v>330</v>
      </c>
      <c r="AA18" s="512" t="s">
        <v>329</v>
      </c>
      <c r="AB18" s="512" t="s">
        <v>329</v>
      </c>
      <c r="AC18" s="571">
        <f>COUNTIF(K18:AB20,"Si")</f>
        <v>13</v>
      </c>
      <c r="AD18" s="512" t="str">
        <f>IF(AC18&lt;=5,"Moderado",IF(AND(AC18&gt;=6,AC18&lt;=11),"Mayor",IF(AND(AC18&gt;=12,AC18&lt;=18),"Catastrofico")))</f>
        <v>Catastrofico</v>
      </c>
      <c r="AE18" s="512" t="s">
        <v>183</v>
      </c>
      <c r="AF18" s="512" t="str">
        <f>IF(NOT(ISERROR(MATCH(AE18,'[5]Tabla Impacto'!$B$152:$B$154,0))),'[5]Tabla Impacto'!$F$154&amp;"Por favor no seleccionar los criterios de impacto(Afectación Económica o presupuestal y Pérdida Reputacional)",AE18)</f>
        <v xml:space="preserve">     Afectación menor a 10 SMLMV .</v>
      </c>
      <c r="AG18" s="509" t="str">
        <f>IF(OR(AF18='[5]Tabla Impacto'!$C$11,AF18='[5]Tabla Impacto'!$D$11),"Leve",IF(OR(AF18='[5]Tabla Impacto'!$C$12,AF18='[5]Tabla Impacto'!$D$12),"Menor",IF(OR(AF18='[5]Tabla Impacto'!$C$13,AF18='[5]Tabla Impacto'!$D$13),"Moderado",IF(OR(#REF!='[5]Tabla Impacto'!$C$14,AF18='[5]Tabla Impacto'!$D$14),"Mayor",IF(OR(AF18='[5]Tabla Impacto'!$C$15,#REF!='[5]Tabla Impacto'!$D$15),"Catastrófico","")))))</f>
        <v>Leve</v>
      </c>
      <c r="AH18" s="512">
        <f>IF(AG18="","",IF(AG18="Leve",0.2,IF(AG18="Menor",0.4,IF(AG18="Moderado",0.6,IF(AG18="Mayor",0.8,IF(AG18="Catastrófico",1,))))))</f>
        <v>0.2</v>
      </c>
      <c r="AI18" s="518" t="str">
        <f>IF(OR(AND(I18="Muy Baja",AG18="Leve"),AND(I18="Muy Baja",AG18="Menor"),AND(I18="Baja",AG18="Leve")),"Bajo",IF(OR(AND(I18="Muy baja",AG18="Moderado"),AND(I18="Baja",AG18="Menor"),AND(I18="Baja",AG18="Moderado"),AND(I18="Media",AG18="Leve"),AND(I18="Media",AG18="Menor"),AND(I18="Media",AG18="Moderado"),AND(I18="Alta",AG18="Leve"),AND(I18="Alta",AG18="Menor")),"Moderado",IF(OR(AND(I18="Muy Baja",AG18="Mayor"),AND(I18="Baja",AG18="Mayor"),AND(I18="Media",AG18="Mayor"),AND(I18="Alta",AG18="Moderado"),AND(I18="Alta",AG18="Mayor"),AND(I18="Muy Alta",AG18="Leve"),AND(I18="Muy Alta",AG18="Menor"),AND(I18="Muy Alta",AG18="Moderado"),AND(I18="Muy Alta",AG18="Mayor")),"Alto",IF(OR(AND(I18="Muy Baja",AG18="Catastrófico"),AND(I18="Baja",AG18="Catastrófico"),AND(I18="Media",AG18="Catastrófico"),AND(I18="Alta",AG18="Catastrófico"),AND(I18="Muy Alta",AG18="Catastrófico")),"Extremo",""))))</f>
        <v>Bajo</v>
      </c>
      <c r="AJ18" s="39">
        <v>1</v>
      </c>
      <c r="AK18" s="376" t="s">
        <v>575</v>
      </c>
      <c r="AL18" s="39" t="str">
        <f t="shared" si="0"/>
        <v>Probabilidad</v>
      </c>
      <c r="AM18" s="44" t="s">
        <v>89</v>
      </c>
      <c r="AN18" s="44" t="s">
        <v>90</v>
      </c>
      <c r="AO18" s="45" t="str">
        <f t="shared" si="1"/>
        <v>40%</v>
      </c>
      <c r="AP18" s="44" t="s">
        <v>91</v>
      </c>
      <c r="AQ18" s="44" t="s">
        <v>92</v>
      </c>
      <c r="AR18" s="44" t="s">
        <v>93</v>
      </c>
      <c r="AS18" s="46">
        <f t="shared" si="2"/>
        <v>0.24</v>
      </c>
      <c r="AT18" s="47" t="str">
        <f t="shared" si="3"/>
        <v>Baja</v>
      </c>
      <c r="AU18" s="45">
        <f t="shared" si="4"/>
        <v>0.24</v>
      </c>
      <c r="AV18" s="47" t="str">
        <f t="shared" si="5"/>
        <v>Leve</v>
      </c>
      <c r="AW18" s="45">
        <f t="shared" si="6"/>
        <v>0.2</v>
      </c>
      <c r="AX18" s="48" t="str">
        <f t="shared" si="7"/>
        <v>Bajo</v>
      </c>
      <c r="AY18" s="44" t="s">
        <v>94</v>
      </c>
      <c r="AZ18" s="376" t="s">
        <v>575</v>
      </c>
      <c r="BA18" s="39" t="s">
        <v>344</v>
      </c>
      <c r="BB18" s="125">
        <v>44958</v>
      </c>
      <c r="BC18" s="422">
        <v>45261</v>
      </c>
      <c r="BD18" s="428" t="s">
        <v>348</v>
      </c>
      <c r="BE18" s="425">
        <v>1</v>
      </c>
      <c r="BF18" s="38" t="s">
        <v>349</v>
      </c>
      <c r="BG18" s="39">
        <v>1</v>
      </c>
      <c r="BH18" s="39" t="s">
        <v>332</v>
      </c>
      <c r="BI18" s="39">
        <v>1</v>
      </c>
      <c r="BJ18" s="127" t="s">
        <v>333</v>
      </c>
      <c r="BK18" s="379"/>
      <c r="BL18" s="379"/>
      <c r="BM18" s="130"/>
      <c r="BN18" s="77"/>
      <c r="BO18" s="130"/>
      <c r="BP18" s="129"/>
      <c r="BQ18" s="224"/>
      <c r="BR18" s="218"/>
      <c r="BS18" s="130"/>
      <c r="BT18" s="129"/>
      <c r="BU18" s="224"/>
      <c r="BV18" s="77"/>
    </row>
    <row r="19" spans="1:74" ht="53.25" customHeight="1">
      <c r="A19" s="380"/>
      <c r="B19" s="504"/>
      <c r="C19" s="504"/>
      <c r="D19" s="504"/>
      <c r="E19" s="504"/>
      <c r="F19" s="504"/>
      <c r="G19" s="504"/>
      <c r="H19" s="507"/>
      <c r="I19" s="510"/>
      <c r="J19" s="513"/>
      <c r="K19" s="513"/>
      <c r="L19" s="513"/>
      <c r="M19" s="513"/>
      <c r="N19" s="513"/>
      <c r="O19" s="513"/>
      <c r="P19" s="513"/>
      <c r="Q19" s="513"/>
      <c r="R19" s="513"/>
      <c r="S19" s="513"/>
      <c r="T19" s="513"/>
      <c r="U19" s="513"/>
      <c r="V19" s="513"/>
      <c r="W19" s="513"/>
      <c r="X19" s="513"/>
      <c r="Y19" s="513"/>
      <c r="Z19" s="513"/>
      <c r="AA19" s="513"/>
      <c r="AB19" s="513"/>
      <c r="AC19" s="572"/>
      <c r="AD19" s="513"/>
      <c r="AE19" s="513"/>
      <c r="AF19" s="513"/>
      <c r="AG19" s="510"/>
      <c r="AH19" s="513"/>
      <c r="AI19" s="519"/>
      <c r="AJ19" s="39">
        <v>2</v>
      </c>
      <c r="AK19" s="376" t="s">
        <v>350</v>
      </c>
      <c r="AL19" s="39" t="str">
        <f t="shared" si="0"/>
        <v>Probabilidad</v>
      </c>
      <c r="AM19" s="44" t="s">
        <v>89</v>
      </c>
      <c r="AN19" s="44" t="s">
        <v>90</v>
      </c>
      <c r="AO19" s="45" t="str">
        <f t="shared" si="1"/>
        <v>40%</v>
      </c>
      <c r="AP19" s="44" t="s">
        <v>91</v>
      </c>
      <c r="AQ19" s="44" t="s">
        <v>92</v>
      </c>
      <c r="AR19" s="44" t="s">
        <v>93</v>
      </c>
      <c r="AS19" s="46">
        <f t="shared" si="2"/>
        <v>0</v>
      </c>
      <c r="AT19" s="47" t="str">
        <f t="shared" si="3"/>
        <v>Muy Baja</v>
      </c>
      <c r="AU19" s="45">
        <f t="shared" si="4"/>
        <v>0</v>
      </c>
      <c r="AV19" s="47" t="str">
        <f t="shared" si="5"/>
        <v>Leve</v>
      </c>
      <c r="AW19" s="45">
        <f t="shared" si="6"/>
        <v>0</v>
      </c>
      <c r="AX19" s="48" t="str">
        <f t="shared" si="7"/>
        <v>Bajo</v>
      </c>
      <c r="AY19" s="44" t="s">
        <v>94</v>
      </c>
      <c r="AZ19" s="376" t="s">
        <v>350</v>
      </c>
      <c r="BA19" s="39" t="s">
        <v>95</v>
      </c>
      <c r="BB19" s="125">
        <v>44958</v>
      </c>
      <c r="BC19" s="422">
        <v>45261</v>
      </c>
      <c r="BD19" s="428" t="s">
        <v>578</v>
      </c>
      <c r="BE19" s="425">
        <v>2</v>
      </c>
      <c r="BF19" s="39" t="s">
        <v>351</v>
      </c>
      <c r="BG19" s="39">
        <v>2</v>
      </c>
      <c r="BH19" s="39" t="s">
        <v>332</v>
      </c>
      <c r="BI19" s="39">
        <v>2</v>
      </c>
      <c r="BJ19" s="127" t="s">
        <v>333</v>
      </c>
      <c r="BK19" s="130"/>
      <c r="BL19" s="38"/>
      <c r="BM19" s="130"/>
      <c r="BN19" s="77"/>
      <c r="BO19" s="130"/>
      <c r="BP19" s="77"/>
      <c r="BQ19" s="224"/>
      <c r="BR19" s="218"/>
      <c r="BS19" s="130"/>
      <c r="BT19" s="224"/>
      <c r="BU19" s="224"/>
      <c r="BV19" s="77"/>
    </row>
    <row r="20" spans="1:74" ht="65.25" customHeight="1">
      <c r="A20" s="259"/>
      <c r="B20" s="505"/>
      <c r="C20" s="505"/>
      <c r="D20" s="505"/>
      <c r="E20" s="505"/>
      <c r="F20" s="505"/>
      <c r="G20" s="505"/>
      <c r="H20" s="508"/>
      <c r="I20" s="511"/>
      <c r="J20" s="514"/>
      <c r="K20" s="514"/>
      <c r="L20" s="514"/>
      <c r="M20" s="514"/>
      <c r="N20" s="514"/>
      <c r="O20" s="514"/>
      <c r="P20" s="514"/>
      <c r="Q20" s="514"/>
      <c r="R20" s="514"/>
      <c r="S20" s="514"/>
      <c r="T20" s="514"/>
      <c r="U20" s="514"/>
      <c r="V20" s="514"/>
      <c r="W20" s="514"/>
      <c r="X20" s="514"/>
      <c r="Y20" s="514"/>
      <c r="Z20" s="514"/>
      <c r="AA20" s="514"/>
      <c r="AB20" s="514"/>
      <c r="AC20" s="573"/>
      <c r="AD20" s="514"/>
      <c r="AE20" s="514"/>
      <c r="AF20" s="514"/>
      <c r="AG20" s="511"/>
      <c r="AH20" s="514"/>
      <c r="AI20" s="520"/>
      <c r="AJ20" s="39">
        <v>3</v>
      </c>
      <c r="AK20" s="376" t="s">
        <v>352</v>
      </c>
      <c r="AL20" s="39" t="str">
        <f t="shared" si="0"/>
        <v>Probabilidad</v>
      </c>
      <c r="AM20" s="44" t="s">
        <v>116</v>
      </c>
      <c r="AN20" s="44" t="s">
        <v>90</v>
      </c>
      <c r="AO20" s="45" t="str">
        <f t="shared" si="1"/>
        <v>30%</v>
      </c>
      <c r="AP20" s="44" t="s">
        <v>91</v>
      </c>
      <c r="AQ20" s="44" t="s">
        <v>92</v>
      </c>
      <c r="AR20" s="44" t="s">
        <v>93</v>
      </c>
      <c r="AS20" s="46">
        <f t="shared" si="2"/>
        <v>0</v>
      </c>
      <c r="AT20" s="47" t="str">
        <f t="shared" si="3"/>
        <v>Muy Baja</v>
      </c>
      <c r="AU20" s="45">
        <f t="shared" si="4"/>
        <v>0</v>
      </c>
      <c r="AV20" s="47" t="str">
        <f t="shared" si="5"/>
        <v>Leve</v>
      </c>
      <c r="AW20" s="45">
        <f t="shared" si="6"/>
        <v>0</v>
      </c>
      <c r="AX20" s="48" t="str">
        <f t="shared" si="7"/>
        <v>Bajo</v>
      </c>
      <c r="AY20" s="44" t="s">
        <v>94</v>
      </c>
      <c r="AZ20" s="376" t="s">
        <v>352</v>
      </c>
      <c r="BA20" s="39" t="s">
        <v>95</v>
      </c>
      <c r="BB20" s="125">
        <v>44958</v>
      </c>
      <c r="BC20" s="422">
        <v>45261</v>
      </c>
      <c r="BD20" s="428" t="s">
        <v>353</v>
      </c>
      <c r="BE20" s="425">
        <v>3</v>
      </c>
      <c r="BF20" s="39" t="s">
        <v>351</v>
      </c>
      <c r="BG20" s="39">
        <v>3</v>
      </c>
      <c r="BH20" s="39" t="s">
        <v>332</v>
      </c>
      <c r="BI20" s="39">
        <v>3</v>
      </c>
      <c r="BJ20" s="127" t="s">
        <v>333</v>
      </c>
      <c r="BK20" s="130"/>
      <c r="BL20" s="38"/>
      <c r="BM20" s="130"/>
      <c r="BN20" s="77"/>
      <c r="BO20" s="130"/>
      <c r="BP20" s="77"/>
      <c r="BQ20" s="224"/>
      <c r="BR20" s="218"/>
      <c r="BS20" s="130"/>
      <c r="BT20" s="224"/>
      <c r="BU20" s="224"/>
      <c r="BV20" s="77"/>
    </row>
    <row r="21" spans="1:74" ht="108.75" customHeight="1">
      <c r="A21" s="257">
        <v>4</v>
      </c>
      <c r="B21" s="503" t="s">
        <v>22</v>
      </c>
      <c r="C21" s="503" t="s">
        <v>107</v>
      </c>
      <c r="D21" s="503" t="s">
        <v>354</v>
      </c>
      <c r="E21" s="503" t="s">
        <v>355</v>
      </c>
      <c r="F21" s="503" t="s">
        <v>356</v>
      </c>
      <c r="G21" s="503" t="s">
        <v>14</v>
      </c>
      <c r="H21" s="506">
        <v>12</v>
      </c>
      <c r="I21" s="509" t="str">
        <f>IF(H21&lt;=0,"",IF(H21&lt;=2,"Muy Baja",IF(H21&lt;=24,"Baja",IF(H21&lt;=500,"Media",IF(H21&lt;=5000,"Alta","Muy Alta")))))</f>
        <v>Baja</v>
      </c>
      <c r="J21" s="512">
        <f>IF(I21="","",IF(I21="Muy Baja",0.2,IF(I21="Baja",0.4,IF(I21="Media",0.6,IF(I21="Alta",0.8,IF(I21="Muy Alta",1,))))))</f>
        <v>0.4</v>
      </c>
      <c r="K21" s="512" t="s">
        <v>329</v>
      </c>
      <c r="L21" s="512" t="s">
        <v>329</v>
      </c>
      <c r="M21" s="512" t="s">
        <v>329</v>
      </c>
      <c r="N21" s="512" t="s">
        <v>330</v>
      </c>
      <c r="O21" s="512" t="s">
        <v>329</v>
      </c>
      <c r="P21" s="512" t="s">
        <v>329</v>
      </c>
      <c r="Q21" s="512" t="s">
        <v>329</v>
      </c>
      <c r="R21" s="512" t="s">
        <v>330</v>
      </c>
      <c r="S21" s="512" t="s">
        <v>329</v>
      </c>
      <c r="T21" s="512" t="s">
        <v>329</v>
      </c>
      <c r="U21" s="512" t="s">
        <v>329</v>
      </c>
      <c r="V21" s="512" t="s">
        <v>329</v>
      </c>
      <c r="W21" s="512" t="s">
        <v>329</v>
      </c>
      <c r="X21" s="512" t="s">
        <v>330</v>
      </c>
      <c r="Y21" s="512" t="s">
        <v>329</v>
      </c>
      <c r="Z21" s="512" t="s">
        <v>330</v>
      </c>
      <c r="AA21" s="512" t="s">
        <v>330</v>
      </c>
      <c r="AB21" s="512" t="s">
        <v>330</v>
      </c>
      <c r="AC21" s="571">
        <f>COUNTIF(K21:AB22,"Si")</f>
        <v>12</v>
      </c>
      <c r="AD21" s="512" t="str">
        <f>IF(AC21&lt;=5,"Moderado",IF(AND(AC21&gt;=6,AC21&lt;=11),"Mayor",IF(AND(AC21&gt;=12,AC21&lt;=18),"Catastrofico")))</f>
        <v>Catastrofico</v>
      </c>
      <c r="AE21" s="512" t="s">
        <v>289</v>
      </c>
      <c r="AF21" s="512" t="str">
        <f>IF(NOT(ISERROR(MATCH(AE21,'[5]Tabla Impacto'!$B$152:$B$154,0))),'[5]Tabla Impacto'!$F$154&amp;"Por favor no seleccionar los criterios de impacto(Afectación Económica o presupuestal y Pérdida Reputacional)",AE21)</f>
        <v xml:space="preserve">     El riesgo afecta la imagen de alguna área de la organización</v>
      </c>
      <c r="AG21" s="509" t="str">
        <f>IF(OR(AF21='[5]Tabla Impacto'!$C$11,AF21='[5]Tabla Impacto'!$D$11),"Leve",IF(OR(AF21='[5]Tabla Impacto'!$C$12,AF21='[5]Tabla Impacto'!$D$12),"Menor",IF(OR(AF21='[5]Tabla Impacto'!$C$13,AF21='[5]Tabla Impacto'!$D$13),"Moderado",IF(OR(#REF!='[5]Tabla Impacto'!$C$14,AF21='[5]Tabla Impacto'!$D$14),"Mayor",IF(OR(AF21='[5]Tabla Impacto'!$C$15,#REF!='[5]Tabla Impacto'!$D$15),"Catastrófico","")))))</f>
        <v>Leve</v>
      </c>
      <c r="AH21" s="261">
        <f>IF(AG21="","",IF(AG21="Leve",0.2,IF(AG21="Menor",0.4,IF(AG21="Moderado",0.6,IF(AG21="Mayor",0.8,IF(AG21="Catastrófico",1,))))))</f>
        <v>0.2</v>
      </c>
      <c r="AI21" s="518" t="str">
        <f>IF(OR(AND(I21="Muy Baja",AG21="Leve"),AND(I21="Muy Baja",AG21="Menor"),AND(I21="Baja",AG21="Leve")),"Bajo",IF(OR(AND(I21="Muy baja",AG21="Moderado"),AND(I21="Baja",AG21="Menor"),AND(I21="Baja",AG21="Moderado"),AND(I21="Media",AG21="Leve"),AND(I21="Media",AG21="Menor"),AND(I21="Media",AG21="Moderado"),AND(I21="Alta",AG21="Leve"),AND(I21="Alta",AG21="Menor")),"Moderado",IF(OR(AND(I21="Muy Baja",AG21="Mayor"),AND(I21="Baja",AG21="Mayor"),AND(I21="Media",AG21="Mayor"),AND(I21="Alta",AG21="Moderado"),AND(I21="Alta",AG21="Mayor"),AND(I21="Muy Alta",AG21="Leve"),AND(I21="Muy Alta",AG21="Menor"),AND(I21="Muy Alta",AG21="Moderado"),AND(I21="Muy Alta",AG21="Mayor")),"Alto",IF(OR(AND(I21="Muy Baja",AG21="Catastrófico"),AND(I21="Baja",AG21="Catastrófico"),AND(I21="Media",AG21="Catastrófico"),AND(I21="Alta",AG21="Catastrófico"),AND(I21="Muy Alta",AG21="Catastrófico")),"Extremo",""))))</f>
        <v>Bajo</v>
      </c>
      <c r="AJ21" s="39">
        <v>1</v>
      </c>
      <c r="AK21" s="273" t="s">
        <v>574</v>
      </c>
      <c r="AL21" s="39" t="str">
        <f t="shared" si="0"/>
        <v>Probabilidad</v>
      </c>
      <c r="AM21" s="44" t="s">
        <v>89</v>
      </c>
      <c r="AN21" s="44" t="s">
        <v>90</v>
      </c>
      <c r="AO21" s="45" t="str">
        <f t="shared" si="1"/>
        <v>40%</v>
      </c>
      <c r="AP21" s="44" t="s">
        <v>91</v>
      </c>
      <c r="AQ21" s="44" t="s">
        <v>92</v>
      </c>
      <c r="AR21" s="44" t="s">
        <v>93</v>
      </c>
      <c r="AS21" s="46">
        <f t="shared" si="2"/>
        <v>0.24</v>
      </c>
      <c r="AT21" s="47" t="str">
        <f t="shared" si="3"/>
        <v>Baja</v>
      </c>
      <c r="AU21" s="45">
        <f t="shared" si="4"/>
        <v>0.24</v>
      </c>
      <c r="AV21" s="47" t="str">
        <f t="shared" si="5"/>
        <v>Leve</v>
      </c>
      <c r="AW21" s="45">
        <f t="shared" si="6"/>
        <v>0.2</v>
      </c>
      <c r="AX21" s="48" t="str">
        <f t="shared" si="7"/>
        <v>Bajo</v>
      </c>
      <c r="AY21" s="44" t="s">
        <v>94</v>
      </c>
      <c r="AZ21" s="273" t="s">
        <v>574</v>
      </c>
      <c r="BA21" s="39" t="s">
        <v>139</v>
      </c>
      <c r="BB21" s="125">
        <v>44958</v>
      </c>
      <c r="BC21" s="422">
        <v>45291</v>
      </c>
      <c r="BD21" s="428" t="s">
        <v>218</v>
      </c>
      <c r="BE21" s="425">
        <v>1</v>
      </c>
      <c r="BF21" s="38" t="s">
        <v>584</v>
      </c>
      <c r="BG21" s="39">
        <v>1</v>
      </c>
      <c r="BH21" s="39" t="s">
        <v>332</v>
      </c>
      <c r="BI21" s="39">
        <v>1</v>
      </c>
      <c r="BJ21" s="127" t="s">
        <v>333</v>
      </c>
      <c r="BK21" s="130"/>
      <c r="BL21" s="130"/>
      <c r="BM21" s="130"/>
      <c r="BN21" s="77"/>
      <c r="BO21" s="229"/>
      <c r="BP21" s="230"/>
      <c r="BQ21" s="224"/>
      <c r="BR21" s="218"/>
      <c r="BS21" s="77"/>
      <c r="BT21" s="226"/>
      <c r="BU21" s="224"/>
      <c r="BV21" s="77"/>
    </row>
    <row r="22" spans="1:74" ht="90" customHeight="1">
      <c r="A22" s="259"/>
      <c r="B22" s="505"/>
      <c r="C22" s="505"/>
      <c r="D22" s="505"/>
      <c r="E22" s="505"/>
      <c r="F22" s="505"/>
      <c r="G22" s="505"/>
      <c r="H22" s="508"/>
      <c r="I22" s="511"/>
      <c r="J22" s="514"/>
      <c r="K22" s="514"/>
      <c r="L22" s="514"/>
      <c r="M22" s="514"/>
      <c r="N22" s="514"/>
      <c r="O22" s="514"/>
      <c r="P22" s="514"/>
      <c r="Q22" s="514"/>
      <c r="R22" s="514"/>
      <c r="S22" s="514"/>
      <c r="T22" s="514"/>
      <c r="U22" s="514"/>
      <c r="V22" s="514"/>
      <c r="W22" s="514"/>
      <c r="X22" s="514"/>
      <c r="Y22" s="514"/>
      <c r="Z22" s="514"/>
      <c r="AA22" s="514"/>
      <c r="AB22" s="514"/>
      <c r="AC22" s="573"/>
      <c r="AD22" s="514"/>
      <c r="AE22" s="514"/>
      <c r="AF22" s="514"/>
      <c r="AG22" s="511"/>
      <c r="AH22" s="259"/>
      <c r="AI22" s="520"/>
      <c r="AJ22" s="39">
        <v>2</v>
      </c>
      <c r="AK22" s="273" t="s">
        <v>573</v>
      </c>
      <c r="AL22" s="257" t="str">
        <f t="shared" si="0"/>
        <v>Probabilidad</v>
      </c>
      <c r="AM22" s="134" t="s">
        <v>89</v>
      </c>
      <c r="AN22" s="134" t="s">
        <v>90</v>
      </c>
      <c r="AO22" s="135" t="str">
        <f t="shared" si="1"/>
        <v>40%</v>
      </c>
      <c r="AP22" s="134" t="s">
        <v>91</v>
      </c>
      <c r="AQ22" s="134" t="s">
        <v>92</v>
      </c>
      <c r="AR22" s="134" t="s">
        <v>93</v>
      </c>
      <c r="AS22" s="46">
        <f t="shared" si="2"/>
        <v>0</v>
      </c>
      <c r="AT22" s="47" t="str">
        <f t="shared" si="3"/>
        <v>Muy Baja</v>
      </c>
      <c r="AU22" s="135">
        <f t="shared" si="4"/>
        <v>0</v>
      </c>
      <c r="AV22" s="136" t="str">
        <f t="shared" si="5"/>
        <v>Leve</v>
      </c>
      <c r="AW22" s="45">
        <f t="shared" si="6"/>
        <v>0</v>
      </c>
      <c r="AX22" s="137" t="str">
        <f t="shared" si="7"/>
        <v>Bajo</v>
      </c>
      <c r="AY22" s="134" t="s">
        <v>94</v>
      </c>
      <c r="AZ22" s="273" t="s">
        <v>573</v>
      </c>
      <c r="BA22" s="257" t="s">
        <v>95</v>
      </c>
      <c r="BB22" s="125">
        <v>44958</v>
      </c>
      <c r="BC22" s="422">
        <v>45261</v>
      </c>
      <c r="BD22" s="428" t="s">
        <v>357</v>
      </c>
      <c r="BE22" s="425">
        <v>2</v>
      </c>
      <c r="BF22" s="38" t="s">
        <v>583</v>
      </c>
      <c r="BG22" s="39">
        <v>2</v>
      </c>
      <c r="BH22" s="39" t="s">
        <v>332</v>
      </c>
      <c r="BI22" s="39">
        <v>2</v>
      </c>
      <c r="BJ22" s="127" t="s">
        <v>333</v>
      </c>
      <c r="BK22" s="203"/>
      <c r="BL22" s="203"/>
      <c r="BM22" s="203"/>
      <c r="BN22" s="77"/>
      <c r="BO22" s="231"/>
      <c r="BP22" s="232"/>
      <c r="BQ22" s="224"/>
      <c r="BR22" s="233"/>
      <c r="BS22" s="77"/>
      <c r="BT22" s="226"/>
      <c r="BU22" s="224"/>
      <c r="BV22" s="77"/>
    </row>
    <row r="23" spans="1:74" ht="409.5" customHeight="1">
      <c r="A23" s="257">
        <v>5</v>
      </c>
      <c r="B23" s="503" t="s">
        <v>211</v>
      </c>
      <c r="C23" s="503" t="s">
        <v>86</v>
      </c>
      <c r="D23" s="503" t="s">
        <v>358</v>
      </c>
      <c r="E23" s="503" t="s">
        <v>359</v>
      </c>
      <c r="F23" s="503" t="s">
        <v>360</v>
      </c>
      <c r="G23" s="503" t="s">
        <v>14</v>
      </c>
      <c r="H23" s="506">
        <v>365</v>
      </c>
      <c r="I23" s="509" t="str">
        <f>IF(H23&lt;=0,"",IF(H23&lt;=2,"Muy Baja",IF(H23&lt;=24,"Baja",IF(H23&lt;=500,"Media",IF(H23&lt;=5000,"Alta","Muy Alta")))))</f>
        <v>Media</v>
      </c>
      <c r="J23" s="512">
        <f>IF(I23="","",IF(I23="Muy Baja",0.2,IF(I23="Baja",0.4,IF(I23="Media",0.6,IF(I23="Alta",0.8,IF(I23="Muy Alta",1,))))))</f>
        <v>0.6</v>
      </c>
      <c r="K23" s="512" t="s">
        <v>329</v>
      </c>
      <c r="L23" s="512" t="s">
        <v>329</v>
      </c>
      <c r="M23" s="512" t="s">
        <v>330</v>
      </c>
      <c r="N23" s="512" t="s">
        <v>330</v>
      </c>
      <c r="O23" s="512" t="s">
        <v>329</v>
      </c>
      <c r="P23" s="512" t="s">
        <v>329</v>
      </c>
      <c r="Q23" s="512" t="s">
        <v>329</v>
      </c>
      <c r="R23" s="512" t="s">
        <v>329</v>
      </c>
      <c r="S23" s="512" t="s">
        <v>330</v>
      </c>
      <c r="T23" s="512" t="s">
        <v>329</v>
      </c>
      <c r="U23" s="512" t="s">
        <v>329</v>
      </c>
      <c r="V23" s="512" t="s">
        <v>329</v>
      </c>
      <c r="W23" s="512" t="s">
        <v>329</v>
      </c>
      <c r="X23" s="512" t="s">
        <v>329</v>
      </c>
      <c r="Y23" s="512" t="s">
        <v>330</v>
      </c>
      <c r="Z23" s="512" t="s">
        <v>330</v>
      </c>
      <c r="AA23" s="512" t="s">
        <v>330</v>
      </c>
      <c r="AB23" s="512" t="s">
        <v>330</v>
      </c>
      <c r="AC23" s="571">
        <f>COUNTIF(K23:AB25,"Si")</f>
        <v>11</v>
      </c>
      <c r="AD23" s="512" t="str">
        <f>IF(AC23&lt;=5,"Moderado",IF(AND(AC23&gt;=6,AC23&lt;=11),"Mayor",IF(AND(AC23&gt;=12,AC23&lt;=18),"Catastrofico")))</f>
        <v>Mayor</v>
      </c>
      <c r="AE23" s="512" t="s">
        <v>204</v>
      </c>
      <c r="AF23" s="512" t="str">
        <f>IF(NOT(ISERROR(MATCH(AE23,'[5]Tabla Impacto'!$B$152:$B$154,0))),'[5]Tabla Impacto'!$F$154&amp;"Por favor no seleccionar los criterios de impacto(Afectación Económica o presupuestal y Pérdida Reputacional)",AE23)</f>
        <v xml:space="preserve">     Entre 50 y 100 SMLMV </v>
      </c>
      <c r="AG23" s="509" t="str">
        <f>IF(OR(AF23='[5]Tabla Impacto'!$C$11,AF23='[5]Tabla Impacto'!$D$11),"Leve",IF(OR(AF23='[5]Tabla Impacto'!$C$12,AF23='[5]Tabla Impacto'!$D$12),"Menor",IF(OR(AF23='[5]Tabla Impacto'!$C$13,AF23='[5]Tabla Impacto'!$D$13),"Moderado",IF(OR(#REF!='[5]Tabla Impacto'!$C$14,AF23='[5]Tabla Impacto'!$D$14),"Mayor",IF(OR(AF23='[5]Tabla Impacto'!$C$15,#REF!='[5]Tabla Impacto'!$D$15),"Catastrófico","")))))</f>
        <v>Moderado</v>
      </c>
      <c r="AH23" s="261">
        <f>IF(AG23="","",IF(AG23="Leve",0.2,IF(AG23="Menor",0.4,IF(AG23="Moderado",0.6,IF(AG23="Mayor",0.8,IF(AG23="Catastrófico",1,))))))</f>
        <v>0.6</v>
      </c>
      <c r="AI23" s="518" t="str">
        <f>IF(OR(AND(I23="Muy Baja",AG23="Leve"),AND(I23="Muy Baja",AG23="Menor"),AND(I23="Baja",AG23="Leve")),"Bajo",IF(OR(AND(I23="Muy baja",AG23="Moderado"),AND(I23="Baja",AG23="Menor"),AND(I23="Baja",AG23="Moderado"),AND(I23="Media",AG23="Leve"),AND(I23="Media",AG23="Menor"),AND(I23="Media",AG23="Moderado"),AND(I23="Alta",AG23="Leve"),AND(I23="Alta",AG23="Menor")),"Moderado",IF(OR(AND(I23="Muy Baja",AG23="Mayor"),AND(I23="Baja",AG23="Mayor"),AND(I23="Media",AG23="Mayor"),AND(I23="Alta",AG23="Moderado"),AND(I23="Alta",AG23="Mayor"),AND(I23="Muy Alta",AG23="Leve"),AND(I23="Muy Alta",AG23="Menor"),AND(I23="Muy Alta",AG23="Moderado"),AND(I23="Muy Alta",AG23="Mayor")),"Alto",IF(OR(AND(I23="Muy Baja",AG23="Catastrófico"),AND(I23="Baja",AG23="Catastrófico"),AND(I23="Media",AG23="Catastrófico"),AND(I23="Alta",AG23="Catastrófico"),AND(I23="Muy Alta",AG23="Catastrófico")),"Extremo",""))))</f>
        <v>Moderado</v>
      </c>
      <c r="AJ23" s="39">
        <v>1</v>
      </c>
      <c r="AK23" s="376" t="s">
        <v>215</v>
      </c>
      <c r="AL23" s="39" t="str">
        <f t="shared" si="0"/>
        <v>Probabilidad</v>
      </c>
      <c r="AM23" s="44" t="s">
        <v>116</v>
      </c>
      <c r="AN23" s="44" t="s">
        <v>90</v>
      </c>
      <c r="AO23" s="45" t="str">
        <f t="shared" si="1"/>
        <v>30%</v>
      </c>
      <c r="AP23" s="44" t="s">
        <v>91</v>
      </c>
      <c r="AQ23" s="44" t="s">
        <v>92</v>
      </c>
      <c r="AR23" s="44" t="s">
        <v>93</v>
      </c>
      <c r="AS23" s="46">
        <f t="shared" si="2"/>
        <v>0.42</v>
      </c>
      <c r="AT23" s="47" t="str">
        <f t="shared" si="3"/>
        <v>Media</v>
      </c>
      <c r="AU23" s="45">
        <f t="shared" si="4"/>
        <v>0.42</v>
      </c>
      <c r="AV23" s="47" t="str">
        <f t="shared" si="5"/>
        <v>Moderado</v>
      </c>
      <c r="AW23" s="45">
        <f t="shared" si="6"/>
        <v>0.6</v>
      </c>
      <c r="AX23" s="48" t="str">
        <f t="shared" si="7"/>
        <v>Moderado</v>
      </c>
      <c r="AY23" s="44" t="s">
        <v>94</v>
      </c>
      <c r="AZ23" s="376" t="s">
        <v>215</v>
      </c>
      <c r="BA23" s="39" t="s">
        <v>139</v>
      </c>
      <c r="BB23" s="125">
        <v>44958</v>
      </c>
      <c r="BC23" s="422">
        <v>45261</v>
      </c>
      <c r="BD23" s="428" t="s">
        <v>218</v>
      </c>
      <c r="BE23" s="425">
        <v>1</v>
      </c>
      <c r="BF23" s="39" t="s">
        <v>228</v>
      </c>
      <c r="BG23" s="39">
        <v>1</v>
      </c>
      <c r="BH23" s="39" t="s">
        <v>332</v>
      </c>
      <c r="BI23" s="39">
        <v>1</v>
      </c>
      <c r="BJ23" s="127" t="s">
        <v>333</v>
      </c>
      <c r="BK23" s="536"/>
      <c r="BL23" s="536"/>
      <c r="BM23" s="536"/>
      <c r="BN23" s="234"/>
      <c r="BO23" s="539"/>
      <c r="BP23" s="539"/>
      <c r="BQ23" s="224"/>
      <c r="BR23" s="539"/>
      <c r="BS23" s="235"/>
      <c r="BT23" s="126"/>
      <c r="BU23" s="224"/>
      <c r="BV23" s="542"/>
    </row>
    <row r="24" spans="1:74" ht="141.75" customHeight="1">
      <c r="A24" s="380"/>
      <c r="B24" s="504"/>
      <c r="C24" s="504"/>
      <c r="D24" s="504"/>
      <c r="E24" s="504"/>
      <c r="F24" s="504"/>
      <c r="G24" s="504"/>
      <c r="H24" s="507"/>
      <c r="I24" s="510"/>
      <c r="J24" s="513"/>
      <c r="K24" s="513"/>
      <c r="L24" s="513"/>
      <c r="M24" s="513"/>
      <c r="N24" s="513"/>
      <c r="O24" s="513"/>
      <c r="P24" s="513"/>
      <c r="Q24" s="513"/>
      <c r="R24" s="513"/>
      <c r="S24" s="513"/>
      <c r="T24" s="513"/>
      <c r="U24" s="513"/>
      <c r="V24" s="513"/>
      <c r="W24" s="513"/>
      <c r="X24" s="513"/>
      <c r="Y24" s="513"/>
      <c r="Z24" s="513"/>
      <c r="AA24" s="513"/>
      <c r="AB24" s="513"/>
      <c r="AC24" s="572"/>
      <c r="AD24" s="513"/>
      <c r="AE24" s="513"/>
      <c r="AF24" s="513"/>
      <c r="AG24" s="510"/>
      <c r="AH24" s="380"/>
      <c r="AI24" s="519"/>
      <c r="AJ24" s="39">
        <v>2</v>
      </c>
      <c r="AK24" s="376" t="s">
        <v>572</v>
      </c>
      <c r="AL24" s="39" t="str">
        <f t="shared" si="0"/>
        <v>Probabilidad</v>
      </c>
      <c r="AM24" s="134" t="s">
        <v>89</v>
      </c>
      <c r="AN24" s="44" t="s">
        <v>90</v>
      </c>
      <c r="AO24" s="45" t="str">
        <f t="shared" si="1"/>
        <v>40%</v>
      </c>
      <c r="AP24" s="44" t="s">
        <v>91</v>
      </c>
      <c r="AQ24" s="44" t="s">
        <v>92</v>
      </c>
      <c r="AR24" s="44" t="s">
        <v>93</v>
      </c>
      <c r="AS24" s="46">
        <f t="shared" si="2"/>
        <v>0</v>
      </c>
      <c r="AT24" s="47" t="str">
        <f t="shared" si="3"/>
        <v>Muy Baja</v>
      </c>
      <c r="AU24" s="135">
        <f t="shared" si="4"/>
        <v>0</v>
      </c>
      <c r="AV24" s="136" t="str">
        <f t="shared" si="5"/>
        <v>Leve</v>
      </c>
      <c r="AW24" s="45">
        <f t="shared" si="6"/>
        <v>0</v>
      </c>
      <c r="AX24" s="137" t="str">
        <f t="shared" si="7"/>
        <v>Bajo</v>
      </c>
      <c r="AY24" s="44" t="s">
        <v>94</v>
      </c>
      <c r="AZ24" s="376" t="s">
        <v>572</v>
      </c>
      <c r="BA24" s="257" t="s">
        <v>95</v>
      </c>
      <c r="BB24" s="125">
        <v>44958</v>
      </c>
      <c r="BC24" s="422">
        <v>45261</v>
      </c>
      <c r="BD24" s="428" t="s">
        <v>361</v>
      </c>
      <c r="BE24" s="425">
        <v>2</v>
      </c>
      <c r="BF24" s="38" t="s">
        <v>362</v>
      </c>
      <c r="BG24" s="39">
        <v>2</v>
      </c>
      <c r="BH24" s="39" t="s">
        <v>332</v>
      </c>
      <c r="BI24" s="39">
        <v>2</v>
      </c>
      <c r="BJ24" s="127" t="s">
        <v>333</v>
      </c>
      <c r="BK24" s="537"/>
      <c r="BL24" s="537"/>
      <c r="BM24" s="537"/>
      <c r="BN24" s="234"/>
      <c r="BO24" s="540"/>
      <c r="BP24" s="540"/>
      <c r="BQ24" s="224"/>
      <c r="BR24" s="540"/>
      <c r="BS24" s="235"/>
      <c r="BT24" s="126"/>
      <c r="BU24" s="224"/>
      <c r="BV24" s="543"/>
    </row>
    <row r="25" spans="1:74" ht="96" customHeight="1">
      <c r="A25" s="259"/>
      <c r="B25" s="505"/>
      <c r="C25" s="505"/>
      <c r="D25" s="505"/>
      <c r="E25" s="505"/>
      <c r="F25" s="505"/>
      <c r="G25" s="505"/>
      <c r="H25" s="508"/>
      <c r="I25" s="511"/>
      <c r="J25" s="514"/>
      <c r="K25" s="514"/>
      <c r="L25" s="514"/>
      <c r="M25" s="514"/>
      <c r="N25" s="514"/>
      <c r="O25" s="514"/>
      <c r="P25" s="514"/>
      <c r="Q25" s="514"/>
      <c r="R25" s="514"/>
      <c r="S25" s="514"/>
      <c r="T25" s="514"/>
      <c r="U25" s="514"/>
      <c r="V25" s="514"/>
      <c r="W25" s="514"/>
      <c r="X25" s="514"/>
      <c r="Y25" s="514"/>
      <c r="Z25" s="514"/>
      <c r="AA25" s="514"/>
      <c r="AB25" s="514"/>
      <c r="AC25" s="573"/>
      <c r="AD25" s="514"/>
      <c r="AE25" s="514"/>
      <c r="AF25" s="514"/>
      <c r="AG25" s="511"/>
      <c r="AH25" s="259"/>
      <c r="AI25" s="520"/>
      <c r="AJ25" s="39">
        <v>3</v>
      </c>
      <c r="AK25" s="378" t="s">
        <v>571</v>
      </c>
      <c r="AL25" s="39" t="str">
        <f t="shared" si="0"/>
        <v>Probabilidad</v>
      </c>
      <c r="AM25" s="44" t="s">
        <v>89</v>
      </c>
      <c r="AN25" s="44" t="s">
        <v>90</v>
      </c>
      <c r="AO25" s="45" t="str">
        <f t="shared" si="1"/>
        <v>40%</v>
      </c>
      <c r="AP25" s="44" t="s">
        <v>91</v>
      </c>
      <c r="AQ25" s="44" t="s">
        <v>92</v>
      </c>
      <c r="AR25" s="44" t="s">
        <v>93</v>
      </c>
      <c r="AS25" s="46">
        <f t="shared" si="2"/>
        <v>0</v>
      </c>
      <c r="AT25" s="47" t="str">
        <f t="shared" si="3"/>
        <v>Muy Baja</v>
      </c>
      <c r="AU25" s="135">
        <f t="shared" si="4"/>
        <v>0</v>
      </c>
      <c r="AV25" s="136" t="str">
        <f t="shared" si="5"/>
        <v>Leve</v>
      </c>
      <c r="AW25" s="45">
        <f t="shared" si="6"/>
        <v>0</v>
      </c>
      <c r="AX25" s="137" t="str">
        <f t="shared" si="7"/>
        <v>Bajo</v>
      </c>
      <c r="AY25" s="44" t="s">
        <v>94</v>
      </c>
      <c r="AZ25" s="378" t="s">
        <v>571</v>
      </c>
      <c r="BA25" s="257" t="s">
        <v>95</v>
      </c>
      <c r="BB25" s="125">
        <v>44958</v>
      </c>
      <c r="BC25" s="422">
        <v>45261</v>
      </c>
      <c r="BD25" s="428" t="s">
        <v>363</v>
      </c>
      <c r="BE25" s="425">
        <v>3</v>
      </c>
      <c r="BF25" s="38" t="s">
        <v>585</v>
      </c>
      <c r="BG25" s="39">
        <v>3</v>
      </c>
      <c r="BH25" s="39" t="s">
        <v>332</v>
      </c>
      <c r="BI25" s="39">
        <v>3</v>
      </c>
      <c r="BJ25" s="127" t="s">
        <v>333</v>
      </c>
      <c r="BK25" s="538"/>
      <c r="BL25" s="538"/>
      <c r="BM25" s="538"/>
      <c r="BN25" s="234"/>
      <c r="BO25" s="541"/>
      <c r="BP25" s="541"/>
      <c r="BQ25" s="224"/>
      <c r="BR25" s="541"/>
      <c r="BS25" s="235"/>
      <c r="BT25" s="126"/>
      <c r="BU25" s="224"/>
      <c r="BV25" s="544"/>
    </row>
    <row r="26" spans="1:74" ht="111.75" customHeight="1">
      <c r="A26" s="257">
        <v>6</v>
      </c>
      <c r="B26" s="503" t="s">
        <v>26</v>
      </c>
      <c r="C26" s="503" t="s">
        <v>107</v>
      </c>
      <c r="D26" s="503" t="s">
        <v>364</v>
      </c>
      <c r="E26" s="574" t="s">
        <v>365</v>
      </c>
      <c r="F26" s="503" t="s">
        <v>563</v>
      </c>
      <c r="G26" s="503" t="s">
        <v>14</v>
      </c>
      <c r="H26" s="506">
        <v>12</v>
      </c>
      <c r="I26" s="509" t="str">
        <f>IF(H26&lt;=0,"",IF(H26&lt;=2,"Muy Baja",IF(H26&lt;=24,"Baja",IF(H26&lt;=500,"Media",IF(H26&lt;=5000,"Alta","Muy Alta")))))</f>
        <v>Baja</v>
      </c>
      <c r="J26" s="512">
        <f>IF(I26="","",IF(I26="Muy Baja",0.2,IF(I26="Baja",0.4,IF(I26="Media",0.6,IF(I26="Alta",0.8,IF(I26="Muy Alta",1,))))))</f>
        <v>0.4</v>
      </c>
      <c r="K26" s="512" t="s">
        <v>329</v>
      </c>
      <c r="L26" s="512" t="s">
        <v>329</v>
      </c>
      <c r="M26" s="512" t="s">
        <v>330</v>
      </c>
      <c r="N26" s="512" t="s">
        <v>330</v>
      </c>
      <c r="O26" s="512" t="s">
        <v>329</v>
      </c>
      <c r="P26" s="512" t="s">
        <v>330</v>
      </c>
      <c r="Q26" s="512" t="s">
        <v>330</v>
      </c>
      <c r="R26" s="512" t="s">
        <v>330</v>
      </c>
      <c r="S26" s="512" t="s">
        <v>330</v>
      </c>
      <c r="T26" s="512" t="s">
        <v>329</v>
      </c>
      <c r="U26" s="512" t="s">
        <v>329</v>
      </c>
      <c r="V26" s="512" t="s">
        <v>329</v>
      </c>
      <c r="W26" s="512" t="s">
        <v>330</v>
      </c>
      <c r="X26" s="512" t="s">
        <v>329</v>
      </c>
      <c r="Y26" s="512" t="s">
        <v>330</v>
      </c>
      <c r="Z26" s="512" t="s">
        <v>330</v>
      </c>
      <c r="AA26" s="512" t="s">
        <v>330</v>
      </c>
      <c r="AB26" s="512" t="s">
        <v>330</v>
      </c>
      <c r="AC26" s="571">
        <f>COUNTIF(K26:AB27,"Si")</f>
        <v>7</v>
      </c>
      <c r="AD26" s="512" t="str">
        <f>IF(AC26&lt;=5,"Moderado",IF(AND(AC26&gt;=6,AC26&lt;=11),"Mayor",IF(AND(AC26&gt;=12,AC26&lt;=18),"Catastrofico")))</f>
        <v>Mayor</v>
      </c>
      <c r="AE26" s="512" t="s">
        <v>289</v>
      </c>
      <c r="AF26" s="512" t="str">
        <f>IF(NOT(ISERROR(MATCH(AE26,'[5]Tabla Impacto'!$B$152:$B$154,0))),'[5]Tabla Impacto'!$F$154&amp;"Por favor no seleccionar los criterios de impacto(Afectación Económica o presupuestal y Pérdida Reputacional)",AE26)</f>
        <v xml:space="preserve">     El riesgo afecta la imagen de alguna área de la organización</v>
      </c>
      <c r="AG26" s="509" t="str">
        <f>IF(OR(AF26='[5]Tabla Impacto'!$C$11,AF26='[5]Tabla Impacto'!$D$11),"Leve",IF(OR(AF26='[5]Tabla Impacto'!$C$12,AF26='[5]Tabla Impacto'!$D$12),"Menor",IF(OR(AF26='[5]Tabla Impacto'!$C$13,AF26='[5]Tabla Impacto'!$D$13),"Moderado",IF(OR(#REF!='[5]Tabla Impacto'!$C$14,AF26='[5]Tabla Impacto'!$D$14),"Mayor",IF(OR(AF26='[5]Tabla Impacto'!$C$15,#REF!='[5]Tabla Impacto'!$D$15),"Catastrófico","")))))</f>
        <v>Leve</v>
      </c>
      <c r="AH26" s="512">
        <f>IF(AG26="","",IF(AG26="Leve",0.2,IF(AG26="Menor",0.4,IF(AG26="Moderado",0.6,IF(AG26="Mayor",0.8,IF(AG26="Catastrófico",1,))))))</f>
        <v>0.2</v>
      </c>
      <c r="AI26" s="518" t="str">
        <f>IF(OR(AND(I26="Muy Baja",AG26="Leve"),AND(I26="Muy Baja",AG26="Menor"),AND(I26="Baja",AG26="Leve")),"Bajo",IF(OR(AND(I26="Muy baja",AG26="Moderado"),AND(I26="Baja",AG26="Menor"),AND(I26="Baja",AG26="Moderado"),AND(I26="Media",AG26="Leve"),AND(I26="Media",AG26="Menor"),AND(I26="Media",AG26="Moderado"),AND(I26="Alta",AG26="Leve"),AND(I26="Alta",AG26="Menor")),"Moderado",IF(OR(AND(I26="Muy Baja",AG26="Mayor"),AND(I26="Baja",AG26="Mayor"),AND(I26="Media",AG26="Mayor"),AND(I26="Alta",AG26="Moderado"),AND(I26="Alta",AG26="Mayor"),AND(I26="Muy Alta",AG26="Leve"),AND(I26="Muy Alta",AG26="Menor"),AND(I26="Muy Alta",AG26="Moderado"),AND(I26="Muy Alta",AG26="Mayor")),"Alto",IF(OR(AND(I26="Muy Baja",AG26="Catastrófico"),AND(I26="Baja",AG26="Catastrófico"),AND(I26="Media",AG26="Catastrófico"),AND(I26="Alta",AG26="Catastrófico"),AND(I26="Muy Alta",AG26="Catastrófico")),"Extremo",""))))</f>
        <v>Bajo</v>
      </c>
      <c r="AJ26" s="39">
        <v>1</v>
      </c>
      <c r="AK26" s="273" t="s">
        <v>569</v>
      </c>
      <c r="AL26" s="39" t="str">
        <f t="shared" si="0"/>
        <v>Probabilidad</v>
      </c>
      <c r="AM26" s="44" t="s">
        <v>116</v>
      </c>
      <c r="AN26" s="44" t="s">
        <v>90</v>
      </c>
      <c r="AO26" s="45" t="str">
        <f t="shared" si="1"/>
        <v>30%</v>
      </c>
      <c r="AP26" s="44" t="s">
        <v>91</v>
      </c>
      <c r="AQ26" s="44" t="s">
        <v>92</v>
      </c>
      <c r="AR26" s="44" t="s">
        <v>93</v>
      </c>
      <c r="AS26" s="46">
        <f t="shared" si="2"/>
        <v>0.28000000000000003</v>
      </c>
      <c r="AT26" s="47" t="str">
        <f t="shared" si="3"/>
        <v>Baja</v>
      </c>
      <c r="AU26" s="45">
        <f t="shared" si="4"/>
        <v>0.28000000000000003</v>
      </c>
      <c r="AV26" s="47" t="str">
        <f t="shared" si="5"/>
        <v>Leve</v>
      </c>
      <c r="AW26" s="45">
        <f t="shared" si="6"/>
        <v>0.2</v>
      </c>
      <c r="AX26" s="48" t="str">
        <f t="shared" si="7"/>
        <v>Bajo</v>
      </c>
      <c r="AY26" s="44" t="s">
        <v>94</v>
      </c>
      <c r="AZ26" s="273" t="s">
        <v>569</v>
      </c>
      <c r="BA26" s="257" t="s">
        <v>95</v>
      </c>
      <c r="BB26" s="125">
        <v>44958</v>
      </c>
      <c r="BC26" s="422">
        <v>45261</v>
      </c>
      <c r="BD26" s="428" t="s">
        <v>366</v>
      </c>
      <c r="BE26" s="425">
        <v>1</v>
      </c>
      <c r="BF26" s="38" t="s">
        <v>570</v>
      </c>
      <c r="BG26" s="39">
        <v>1</v>
      </c>
      <c r="BH26" s="39" t="s">
        <v>332</v>
      </c>
      <c r="BI26" s="39">
        <v>1</v>
      </c>
      <c r="BJ26" s="127" t="s">
        <v>333</v>
      </c>
      <c r="BK26" s="204"/>
      <c r="BL26" s="204"/>
      <c r="BM26" s="204"/>
      <c r="BN26" s="77"/>
      <c r="BO26" s="205"/>
      <c r="BP26" s="206"/>
      <c r="BQ26" s="224"/>
      <c r="BR26" s="236"/>
      <c r="BS26" s="126"/>
      <c r="BT26" s="126"/>
      <c r="BU26" s="224"/>
      <c r="BV26" s="77"/>
    </row>
    <row r="27" spans="1:74" ht="135.75" customHeight="1">
      <c r="A27" s="259"/>
      <c r="B27" s="505"/>
      <c r="C27" s="505"/>
      <c r="D27" s="505"/>
      <c r="E27" s="575"/>
      <c r="F27" s="505"/>
      <c r="G27" s="505"/>
      <c r="H27" s="508"/>
      <c r="I27" s="511"/>
      <c r="J27" s="514"/>
      <c r="K27" s="514"/>
      <c r="L27" s="514"/>
      <c r="M27" s="514"/>
      <c r="N27" s="514"/>
      <c r="O27" s="514"/>
      <c r="P27" s="514"/>
      <c r="Q27" s="514"/>
      <c r="R27" s="514"/>
      <c r="S27" s="514"/>
      <c r="T27" s="514"/>
      <c r="U27" s="514"/>
      <c r="V27" s="514"/>
      <c r="W27" s="514"/>
      <c r="X27" s="514"/>
      <c r="Y27" s="514"/>
      <c r="Z27" s="514"/>
      <c r="AA27" s="514"/>
      <c r="AB27" s="514"/>
      <c r="AC27" s="573"/>
      <c r="AD27" s="514"/>
      <c r="AE27" s="514"/>
      <c r="AF27" s="514"/>
      <c r="AG27" s="511"/>
      <c r="AH27" s="514"/>
      <c r="AI27" s="520"/>
      <c r="AJ27" s="39">
        <v>2</v>
      </c>
      <c r="AK27" s="273" t="s">
        <v>367</v>
      </c>
      <c r="AL27" s="39" t="str">
        <f t="shared" si="0"/>
        <v>Probabilidad</v>
      </c>
      <c r="AM27" s="134" t="s">
        <v>89</v>
      </c>
      <c r="AN27" s="44" t="s">
        <v>90</v>
      </c>
      <c r="AO27" s="45" t="str">
        <f t="shared" si="1"/>
        <v>40%</v>
      </c>
      <c r="AP27" s="44" t="s">
        <v>91</v>
      </c>
      <c r="AQ27" s="44" t="s">
        <v>92</v>
      </c>
      <c r="AR27" s="44" t="s">
        <v>93</v>
      </c>
      <c r="AS27" s="46">
        <f t="shared" si="2"/>
        <v>0</v>
      </c>
      <c r="AT27" s="47" t="str">
        <f t="shared" si="3"/>
        <v>Muy Baja</v>
      </c>
      <c r="AU27" s="135">
        <f t="shared" si="4"/>
        <v>0</v>
      </c>
      <c r="AV27" s="136" t="str">
        <f t="shared" si="5"/>
        <v>Leve</v>
      </c>
      <c r="AW27" s="45">
        <f t="shared" si="6"/>
        <v>0</v>
      </c>
      <c r="AX27" s="137" t="str">
        <f t="shared" si="7"/>
        <v>Bajo</v>
      </c>
      <c r="AY27" s="44" t="s">
        <v>94</v>
      </c>
      <c r="AZ27" s="273" t="s">
        <v>367</v>
      </c>
      <c r="BA27" s="257" t="s">
        <v>95</v>
      </c>
      <c r="BB27" s="125">
        <v>44958</v>
      </c>
      <c r="BC27" s="422">
        <v>45261</v>
      </c>
      <c r="BD27" s="428" t="s">
        <v>368</v>
      </c>
      <c r="BE27" s="425">
        <v>2</v>
      </c>
      <c r="BF27" s="38" t="s">
        <v>586</v>
      </c>
      <c r="BG27" s="39">
        <v>2</v>
      </c>
      <c r="BH27" s="39" t="s">
        <v>332</v>
      </c>
      <c r="BI27" s="39">
        <v>2</v>
      </c>
      <c r="BJ27" s="127" t="s">
        <v>333</v>
      </c>
      <c r="BK27" s="130"/>
      <c r="BL27" s="379"/>
      <c r="BM27" s="130"/>
      <c r="BN27" s="77"/>
      <c r="BO27" s="130"/>
      <c r="BP27" s="138"/>
      <c r="BQ27" s="224"/>
      <c r="BR27" s="218"/>
      <c r="BS27" s="126"/>
      <c r="BT27" s="126"/>
      <c r="BU27" s="224"/>
      <c r="BV27" s="126"/>
    </row>
    <row r="28" spans="1:74" ht="156" customHeight="1">
      <c r="A28" s="39">
        <v>7</v>
      </c>
      <c r="B28" s="86" t="s">
        <v>369</v>
      </c>
      <c r="C28" s="38" t="s">
        <v>86</v>
      </c>
      <c r="D28" s="38" t="s">
        <v>370</v>
      </c>
      <c r="E28" s="38" t="s">
        <v>371</v>
      </c>
      <c r="F28" s="38" t="s">
        <v>372</v>
      </c>
      <c r="G28" s="38" t="s">
        <v>14</v>
      </c>
      <c r="H28" s="39">
        <v>130</v>
      </c>
      <c r="I28" s="40" t="str">
        <f>IF(H28&lt;=0,"",IF(H28&lt;=2,"Muy Baja",IF(H28&lt;=24,"Baja",IF(H28&lt;=500,"Media",IF(H28&lt;=5000,"Alta","Muy Alta")))))</f>
        <v>Media</v>
      </c>
      <c r="J28" s="41">
        <f>IF(I28="","",IF(I28="Muy Baja",0.2,IF(I28="Baja",0.4,IF(I28="Media",0.6,IF(I28="Alta",0.8,IF(I28="Muy Alta",1,))))))</f>
        <v>0.6</v>
      </c>
      <c r="K28" s="261" t="s">
        <v>329</v>
      </c>
      <c r="L28" s="261" t="s">
        <v>329</v>
      </c>
      <c r="M28" s="261" t="s">
        <v>329</v>
      </c>
      <c r="N28" s="261" t="s">
        <v>329</v>
      </c>
      <c r="O28" s="261" t="s">
        <v>329</v>
      </c>
      <c r="P28" s="261" t="s">
        <v>329</v>
      </c>
      <c r="Q28" s="261" t="s">
        <v>329</v>
      </c>
      <c r="R28" s="261" t="s">
        <v>330</v>
      </c>
      <c r="S28" s="261" t="s">
        <v>330</v>
      </c>
      <c r="T28" s="261" t="s">
        <v>329</v>
      </c>
      <c r="U28" s="261" t="s">
        <v>329</v>
      </c>
      <c r="V28" s="261" t="s">
        <v>329</v>
      </c>
      <c r="W28" s="261" t="s">
        <v>329</v>
      </c>
      <c r="X28" s="261" t="s">
        <v>329</v>
      </c>
      <c r="Y28" s="261" t="s">
        <v>329</v>
      </c>
      <c r="Z28" s="261" t="s">
        <v>330</v>
      </c>
      <c r="AA28" s="261" t="s">
        <v>330</v>
      </c>
      <c r="AB28" s="261" t="s">
        <v>330</v>
      </c>
      <c r="AC28" s="124">
        <f>COUNTIF(K28:AB28,"Si")</f>
        <v>13</v>
      </c>
      <c r="AD28" s="261" t="str">
        <f>IF(AC28&lt;=5,"Moderado",IF(AND(AC28&gt;=6,AC28&lt;=11),"Mayor",IF(AND(AC28&gt;=12,AC28&lt;=18),"Catastrofico")))</f>
        <v>Catastrofico</v>
      </c>
      <c r="AE28" s="41" t="s">
        <v>373</v>
      </c>
      <c r="AF28" s="261" t="s">
        <v>374</v>
      </c>
      <c r="AG28" s="40" t="e">
        <f>IF(OR(AF28='[5]Tabla Impacto'!$C$11,AF28='[5]Tabla Impacto'!$D$11),"Leve",IF(OR(AF28='[5]Tabla Impacto'!$C$12,AF28='[5]Tabla Impacto'!$D$12),"Menor",IF(OR(AF28='[5]Tabla Impacto'!$C$13,AF28='[5]Tabla Impacto'!$D$13),"Moderado",IF(OR(#REF!='[5]Tabla Impacto'!$C$14,AF28='[5]Tabla Impacto'!$D$14),"Mayor",IF(OR(AF28='[5]Tabla Impacto'!$C$15,#REF!='[5]Tabla Impacto'!$D$15),"Catastrófico","")))))</f>
        <v>#REF!</v>
      </c>
      <c r="AH28" s="41" t="e">
        <f>IF(AG28="","",IF(AG28="Leve",0.2,IF(AG28="Menor",0.4,IF(AG28="Moderado",0.6,IF(AG28="Mayor",0.8,IF(AG28="Catastrófico",1,))))))</f>
        <v>#REF!</v>
      </c>
      <c r="AI28" s="42" t="e">
        <f>IF(OR(AND(I28="Muy Baja",AG28="Leve"),AND(I28="Muy Baja",AG28="Menor"),AND(I28="Baja",AG28="Leve")),"Bajo",IF(OR(AND(I28="Muy baja",AG28="Moderado"),AND(I28="Baja",AG28="Menor"),AND(I28="Baja",AG28="Moderado"),AND(I28="Media",AG28="Leve"),AND(I28="Media",AG28="Menor"),AND(I28="Media",AG28="Moderado"),AND(I28="Alta",AG28="Leve"),AND(I28="Alta",AG28="Menor")),"Moderado",IF(OR(AND(I28="Muy Baja",AG28="Mayor"),AND(I28="Baja",AG28="Mayor"),AND(I28="Media",AG28="Mayor"),AND(I28="Alta",AG28="Moderado"),AND(I28="Alta",AG28="Mayor"),AND(I28="Muy Alta",AG28="Leve"),AND(I28="Muy Alta",AG28="Menor"),AND(I28="Muy Alta",AG28="Moderado"),AND(I28="Muy Alta",AG28="Mayor")),"Alto",IF(OR(AND(I28="Muy Baja",AG28="Catastrófico"),AND(I28="Baja",AG28="Catastrófico"),AND(I28="Media",AG28="Catastrófico"),AND(I28="Alta",AG28="Catastrófico"),AND(I28="Muy Alta",AG28="Catastrófico")),"Extremo",""))))</f>
        <v>#REF!</v>
      </c>
      <c r="AJ28" s="39">
        <v>1</v>
      </c>
      <c r="AK28" s="273" t="s">
        <v>375</v>
      </c>
      <c r="AL28" s="39" t="str">
        <f t="shared" si="0"/>
        <v>Probabilidad</v>
      </c>
      <c r="AM28" s="44" t="s">
        <v>89</v>
      </c>
      <c r="AN28" s="44" t="s">
        <v>90</v>
      </c>
      <c r="AO28" s="45" t="str">
        <f t="shared" si="1"/>
        <v>40%</v>
      </c>
      <c r="AP28" s="44" t="s">
        <v>91</v>
      </c>
      <c r="AQ28" s="44" t="s">
        <v>92</v>
      </c>
      <c r="AR28" s="44" t="s">
        <v>93</v>
      </c>
      <c r="AS28" s="46">
        <f t="shared" si="2"/>
        <v>0.36</v>
      </c>
      <c r="AT28" s="47" t="str">
        <f t="shared" si="3"/>
        <v>Baja</v>
      </c>
      <c r="AU28" s="45">
        <f t="shared" si="4"/>
        <v>0.36</v>
      </c>
      <c r="AV28" s="47" t="str">
        <f t="shared" si="5"/>
        <v/>
      </c>
      <c r="AW28" s="45" t="str">
        <f t="shared" si="6"/>
        <v/>
      </c>
      <c r="AX28" s="48" t="str">
        <f t="shared" si="7"/>
        <v/>
      </c>
      <c r="AY28" s="44" t="s">
        <v>94</v>
      </c>
      <c r="AZ28" s="273" t="s">
        <v>375</v>
      </c>
      <c r="BA28" s="257" t="s">
        <v>95</v>
      </c>
      <c r="BB28" s="125">
        <v>44958</v>
      </c>
      <c r="BC28" s="422">
        <v>45261</v>
      </c>
      <c r="BD28" s="428" t="s">
        <v>579</v>
      </c>
      <c r="BE28" s="425">
        <v>1</v>
      </c>
      <c r="BF28" s="38" t="s">
        <v>587</v>
      </c>
      <c r="BG28" s="39">
        <v>1</v>
      </c>
      <c r="BH28" s="39" t="s">
        <v>332</v>
      </c>
      <c r="BI28" s="39">
        <v>1</v>
      </c>
      <c r="BJ28" s="127" t="s">
        <v>333</v>
      </c>
      <c r="BK28" s="130"/>
      <c r="BL28" s="130"/>
      <c r="BM28" s="130"/>
      <c r="BN28" s="77"/>
      <c r="BO28" s="237"/>
      <c r="BP28" s="133"/>
      <c r="BQ28" s="224"/>
      <c r="BR28" s="218"/>
      <c r="BS28" s="237"/>
      <c r="BT28" s="133"/>
      <c r="BU28" s="224"/>
      <c r="BV28" s="77"/>
    </row>
    <row r="29" spans="1:74" ht="158.25" customHeight="1">
      <c r="A29" s="39">
        <v>8</v>
      </c>
      <c r="B29" s="86" t="s">
        <v>369</v>
      </c>
      <c r="C29" s="38" t="s">
        <v>86</v>
      </c>
      <c r="D29" s="38" t="s">
        <v>376</v>
      </c>
      <c r="E29" s="38" t="s">
        <v>377</v>
      </c>
      <c r="F29" s="38" t="s">
        <v>378</v>
      </c>
      <c r="G29" s="38" t="s">
        <v>14</v>
      </c>
      <c r="H29" s="39">
        <v>130</v>
      </c>
      <c r="I29" s="40" t="str">
        <f>IF(H29&lt;=0,"",IF(H29&lt;=2,"Muy Baja",IF(H29&lt;=24,"Baja",IF(H29&lt;=500,"Media",IF(H29&lt;=5000,"Alta","Muy Alta")))))</f>
        <v>Media</v>
      </c>
      <c r="J29" s="41">
        <f>IF(I29="","",IF(I29="Muy Baja",0.2,IF(I29="Baja",0.4,IF(I29="Media",0.6,IF(I29="Alta",0.8,IF(I29="Muy Alta",1,))))))</f>
        <v>0.6</v>
      </c>
      <c r="K29" s="261" t="s">
        <v>329</v>
      </c>
      <c r="L29" s="261" t="s">
        <v>329</v>
      </c>
      <c r="M29" s="261" t="s">
        <v>329</v>
      </c>
      <c r="N29" s="261" t="s">
        <v>329</v>
      </c>
      <c r="O29" s="261" t="s">
        <v>329</v>
      </c>
      <c r="P29" s="261" t="s">
        <v>329</v>
      </c>
      <c r="Q29" s="261" t="s">
        <v>329</v>
      </c>
      <c r="R29" s="261" t="s">
        <v>330</v>
      </c>
      <c r="S29" s="261" t="s">
        <v>330</v>
      </c>
      <c r="T29" s="261" t="s">
        <v>329</v>
      </c>
      <c r="U29" s="261" t="s">
        <v>329</v>
      </c>
      <c r="V29" s="261" t="s">
        <v>329</v>
      </c>
      <c r="W29" s="261" t="s">
        <v>329</v>
      </c>
      <c r="X29" s="261" t="s">
        <v>329</v>
      </c>
      <c r="Y29" s="261" t="s">
        <v>329</v>
      </c>
      <c r="Z29" s="261" t="s">
        <v>330</v>
      </c>
      <c r="AA29" s="261" t="s">
        <v>330</v>
      </c>
      <c r="AB29" s="261" t="s">
        <v>330</v>
      </c>
      <c r="AC29" s="124">
        <f>COUNTIF(K29:AB29,"Si")</f>
        <v>13</v>
      </c>
      <c r="AD29" s="261" t="str">
        <f>IF(AC29&lt;=5,"Moderado",IF(AND(AC29&gt;=6,AC29&lt;=11),"Mayor",IF(AND(AC29&gt;=12,AC29&lt;=18),"Catastrofico")))</f>
        <v>Catastrofico</v>
      </c>
      <c r="AE29" s="41" t="s">
        <v>204</v>
      </c>
      <c r="AF29" s="261" t="s">
        <v>379</v>
      </c>
      <c r="AG29" s="40" t="s">
        <v>463</v>
      </c>
      <c r="AH29" s="41">
        <f>IF(AG29="","",IF(AG29="Leve",0.2,IF(AG29="Menor",0.4,IF(AG29="Moderado",0.6,IF(AG29="Mayor",0.8,IF(AG29="Catastrófico",1,))))))</f>
        <v>0</v>
      </c>
      <c r="AI29" s="42" t="str">
        <f>IF(OR(AND(I29="Muy Baja",AG29="Leve"),AND(I29="Muy Baja",AG29="Menor"),AND(I29="Baja",AG29="Leve")),"Bajo",IF(OR(AND(I29="Muy baja",AG29="Moderado"),AND(I29="Baja",AG29="Menor"),AND(I29="Baja",AG29="Moderado"),AND(I29="Media",AG29="Leve"),AND(I29="Media",AG29="Menor"),AND(I29="Media",AG29="Moderado"),AND(I29="Alta",AG29="Leve"),AND(I29="Alta",AG29="Menor")),"Moderado",IF(OR(AND(I29="Muy Baja",AG29="Mayor"),AND(I29="Baja",AG29="Mayor"),AND(I29="Media",AG29="Mayor"),AND(I29="Alta",AG29="Moderado"),AND(I29="Alta",AG29="Mayor"),AND(I29="Muy Alta",AG29="Leve"),AND(I29="Muy Alta",AG29="Menor"),AND(I29="Muy Alta",AG29="Moderado"),AND(I29="Muy Alta",AG29="Mayor")),"Alto",IF(OR(AND(I29="Muy Baja",AG29="Catastrófico"),AND(I29="Baja",AG29="Catastrófico"),AND(I29="Media",AG29="Catastrófico"),AND(I29="Alta",AG29="Catastrófico"),AND(I29="Muy Alta",AG29="Catastrófico")),"Extremo",""))))</f>
        <v/>
      </c>
      <c r="AJ29" s="39">
        <v>1</v>
      </c>
      <c r="AK29" s="273" t="s">
        <v>380</v>
      </c>
      <c r="AL29" s="39" t="str">
        <f t="shared" si="0"/>
        <v>Probabilidad</v>
      </c>
      <c r="AM29" s="44" t="s">
        <v>116</v>
      </c>
      <c r="AN29" s="44" t="s">
        <v>90</v>
      </c>
      <c r="AO29" s="45" t="str">
        <f t="shared" si="1"/>
        <v>30%</v>
      </c>
      <c r="AP29" s="44" t="s">
        <v>91</v>
      </c>
      <c r="AQ29" s="44" t="s">
        <v>92</v>
      </c>
      <c r="AR29" s="44" t="s">
        <v>93</v>
      </c>
      <c r="AS29" s="46">
        <f t="shared" si="2"/>
        <v>0.42</v>
      </c>
      <c r="AT29" s="47" t="str">
        <f t="shared" si="3"/>
        <v>Media</v>
      </c>
      <c r="AU29" s="45">
        <f t="shared" si="4"/>
        <v>0.42</v>
      </c>
      <c r="AV29" s="47" t="str">
        <f t="shared" si="5"/>
        <v>Leve</v>
      </c>
      <c r="AW29" s="45">
        <f t="shared" si="6"/>
        <v>0</v>
      </c>
      <c r="AX29" s="48" t="str">
        <f t="shared" si="7"/>
        <v>Moderado</v>
      </c>
      <c r="AY29" s="44" t="s">
        <v>94</v>
      </c>
      <c r="AZ29" s="273" t="s">
        <v>380</v>
      </c>
      <c r="BA29" s="257" t="s">
        <v>95</v>
      </c>
      <c r="BB29" s="125">
        <v>44958</v>
      </c>
      <c r="BC29" s="422">
        <v>45261</v>
      </c>
      <c r="BD29" s="428" t="s">
        <v>579</v>
      </c>
      <c r="BE29" s="425">
        <v>1</v>
      </c>
      <c r="BF29" s="38" t="s">
        <v>587</v>
      </c>
      <c r="BG29" s="39">
        <v>1</v>
      </c>
      <c r="BH29" s="39" t="s">
        <v>332</v>
      </c>
      <c r="BI29" s="39">
        <v>1</v>
      </c>
      <c r="BJ29" s="127" t="s">
        <v>333</v>
      </c>
      <c r="BK29" s="130"/>
      <c r="BL29" s="130"/>
      <c r="BM29" s="130"/>
      <c r="BN29" s="77"/>
      <c r="BO29" s="238"/>
      <c r="BP29" s="133"/>
      <c r="BQ29" s="224"/>
      <c r="BR29" s="218"/>
      <c r="BS29" s="238"/>
      <c r="BT29" s="133"/>
      <c r="BU29" s="224"/>
      <c r="BV29" s="77"/>
    </row>
    <row r="30" spans="1:74" ht="134.25" customHeight="1">
      <c r="A30" s="39">
        <v>9</v>
      </c>
      <c r="B30" s="86" t="s">
        <v>369</v>
      </c>
      <c r="C30" s="38" t="s">
        <v>86</v>
      </c>
      <c r="D30" s="38" t="s">
        <v>381</v>
      </c>
      <c r="E30" s="378" t="s">
        <v>382</v>
      </c>
      <c r="F30" s="38" t="s">
        <v>383</v>
      </c>
      <c r="G30" s="38" t="s">
        <v>14</v>
      </c>
      <c r="H30" s="39">
        <v>50</v>
      </c>
      <c r="I30" s="40" t="str">
        <f>IF(H30&lt;=0,"",IF(H30&lt;=2,"Muy Baja",IF(H30&lt;=24,"Baja",IF(H30&lt;=500,"Media",IF(H30&lt;=5000,"Alta","Muy Alta")))))</f>
        <v>Media</v>
      </c>
      <c r="J30" s="41">
        <f>IF(I30="","",IF(I30="Muy Baja",0.2,IF(I30="Baja",0.4,IF(I30="Media",0.6,IF(I30="Alta",0.8,IF(I30="Muy Alta",1,))))))</f>
        <v>0.6</v>
      </c>
      <c r="K30" s="261" t="s">
        <v>329</v>
      </c>
      <c r="L30" s="261" t="s">
        <v>329</v>
      </c>
      <c r="M30" s="261" t="s">
        <v>329</v>
      </c>
      <c r="N30" s="261" t="s">
        <v>329</v>
      </c>
      <c r="O30" s="261" t="s">
        <v>329</v>
      </c>
      <c r="P30" s="261" t="s">
        <v>329</v>
      </c>
      <c r="Q30" s="261" t="s">
        <v>329</v>
      </c>
      <c r="R30" s="261" t="s">
        <v>330</v>
      </c>
      <c r="S30" s="261" t="s">
        <v>330</v>
      </c>
      <c r="T30" s="261" t="s">
        <v>329</v>
      </c>
      <c r="U30" s="261" t="s">
        <v>329</v>
      </c>
      <c r="V30" s="261" t="s">
        <v>329</v>
      </c>
      <c r="W30" s="261" t="s">
        <v>329</v>
      </c>
      <c r="X30" s="261" t="s">
        <v>329</v>
      </c>
      <c r="Y30" s="261" t="s">
        <v>329</v>
      </c>
      <c r="Z30" s="261" t="s">
        <v>330</v>
      </c>
      <c r="AA30" s="261" t="s">
        <v>330</v>
      </c>
      <c r="AB30" s="261" t="s">
        <v>330</v>
      </c>
      <c r="AC30" s="139">
        <f>COUNTIF(K30:AB30,"Si")</f>
        <v>13</v>
      </c>
      <c r="AD30" s="261" t="str">
        <f>IF(AC30&lt;=5,"Moderado",IF(AND(AC30&gt;=6,AC30&lt;=11),"Mayor",IF(AND(AC30&gt;=12,AC30&lt;=18),"Catastrofico")))</f>
        <v>Catastrofico</v>
      </c>
      <c r="AE30" s="41" t="s">
        <v>204</v>
      </c>
      <c r="AF30" s="261" t="s">
        <v>379</v>
      </c>
      <c r="AG30" s="40" t="s">
        <v>464</v>
      </c>
      <c r="AH30" s="41">
        <f>IF(AG30="","",IF(AG30="Leve",0.2,IF(AG30="Menor",0.4,IF(AG30="Moderado",0.6,IF(AG30="Mayor",0.8,IF(AG30="Catastrófico",1,))))))</f>
        <v>0</v>
      </c>
      <c r="AI30" s="42" t="str">
        <f>IF(OR(AND(I30="Muy Baja",AG30="Leve"),AND(I30="Muy Baja",AG30="Menor"),AND(I30="Baja",AG30="Leve")),"Bajo",IF(OR(AND(I30="Muy baja",AG30="Moderado"),AND(I30="Baja",AG30="Menor"),AND(I30="Baja",AG30="Moderado"),AND(I30="Media",AG30="Leve"),AND(I30="Media",AG30="Menor"),AND(I30="Media",AG30="Moderado"),AND(I30="Alta",AG30="Leve"),AND(I30="Alta",AG30="Menor")),"Moderado",IF(OR(AND(I30="Muy Baja",AG30="Mayor"),AND(I30="Baja",AG30="Mayor"),AND(I30="Media",AG30="Mayor"),AND(I30="Alta",AG30="Moderado"),AND(I30="Alta",AG30="Mayor"),AND(I30="Muy Alta",AG30="Leve"),AND(I30="Muy Alta",AG30="Menor"),AND(I30="Muy Alta",AG30="Moderado"),AND(I30="Muy Alta",AG30="Mayor")),"Alto",IF(OR(AND(I30="Muy Baja",AG30="Catastrófico"),AND(I30="Baja",AG30="Catastrófico"),AND(I30="Media",AG30="Catastrófico"),AND(I30="Alta",AG30="Catastrófico"),AND(I30="Muy Alta",AG30="Catastrófico")),"Extremo",""))))</f>
        <v/>
      </c>
      <c r="AJ30" s="39">
        <v>1</v>
      </c>
      <c r="AK30" s="273" t="s">
        <v>568</v>
      </c>
      <c r="AL30" s="39" t="str">
        <f t="shared" si="0"/>
        <v>Probabilidad</v>
      </c>
      <c r="AM30" s="44" t="s">
        <v>116</v>
      </c>
      <c r="AN30" s="44" t="s">
        <v>90</v>
      </c>
      <c r="AO30" s="45" t="str">
        <f t="shared" si="1"/>
        <v>30%</v>
      </c>
      <c r="AP30" s="44" t="s">
        <v>91</v>
      </c>
      <c r="AQ30" s="44" t="s">
        <v>92</v>
      </c>
      <c r="AR30" s="44" t="s">
        <v>93</v>
      </c>
      <c r="AS30" s="46">
        <f t="shared" si="2"/>
        <v>0.42</v>
      </c>
      <c r="AT30" s="47" t="str">
        <f t="shared" si="3"/>
        <v>Media</v>
      </c>
      <c r="AU30" s="45">
        <f t="shared" si="4"/>
        <v>0.42</v>
      </c>
      <c r="AV30" s="47" t="str">
        <f t="shared" si="5"/>
        <v>Leve</v>
      </c>
      <c r="AW30" s="45">
        <f t="shared" si="6"/>
        <v>0</v>
      </c>
      <c r="AX30" s="48" t="str">
        <f t="shared" si="7"/>
        <v>Moderado</v>
      </c>
      <c r="AY30" s="44" t="s">
        <v>94</v>
      </c>
      <c r="AZ30" s="273" t="s">
        <v>568</v>
      </c>
      <c r="BA30" s="39" t="s">
        <v>139</v>
      </c>
      <c r="BB30" s="125">
        <v>44958</v>
      </c>
      <c r="BC30" s="422">
        <v>45261</v>
      </c>
      <c r="BD30" s="428" t="s">
        <v>242</v>
      </c>
      <c r="BE30" s="425">
        <v>1</v>
      </c>
      <c r="BF30" s="38" t="s">
        <v>588</v>
      </c>
      <c r="BG30" s="39">
        <v>1</v>
      </c>
      <c r="BH30" s="39" t="s">
        <v>332</v>
      </c>
      <c r="BI30" s="39">
        <v>1</v>
      </c>
      <c r="BJ30" s="127" t="s">
        <v>333</v>
      </c>
      <c r="BK30" s="130"/>
      <c r="BL30" s="130"/>
      <c r="BM30" s="130"/>
      <c r="BN30" s="77"/>
      <c r="BO30" s="239"/>
      <c r="BP30" s="140"/>
      <c r="BQ30" s="224"/>
      <c r="BR30" s="218"/>
      <c r="BS30" s="239"/>
      <c r="BT30" s="140"/>
      <c r="BU30" s="224"/>
      <c r="BV30" s="77"/>
    </row>
    <row r="31" spans="1:74" ht="125.25" customHeight="1">
      <c r="A31" s="381">
        <v>10</v>
      </c>
      <c r="B31" s="382" t="s">
        <v>28</v>
      </c>
      <c r="C31" s="370" t="s">
        <v>86</v>
      </c>
      <c r="D31" s="370" t="s">
        <v>384</v>
      </c>
      <c r="E31" s="370" t="s">
        <v>385</v>
      </c>
      <c r="F31" s="370" t="s">
        <v>562</v>
      </c>
      <c r="G31" s="370" t="s">
        <v>14</v>
      </c>
      <c r="H31" s="383">
        <v>36</v>
      </c>
      <c r="I31" s="384" t="str">
        <f>IF(H31&lt;=0,"",IF(H31&lt;=2,"Muy Baja",IF(H31&lt;=24,"Baja",IF(H31&lt;=500,"Media",IF(H31&lt;=5000,"Alta","Muy Alta")))))</f>
        <v>Media</v>
      </c>
      <c r="J31" s="385">
        <f>IF(I31="","",IF(I31="Muy Baja",0.2,IF(I31="Baja",0.4,IF(I31="Media",0.6,IF(I31="Alta",0.8,IF(I31="Muy Alta",1,))))))</f>
        <v>0.6</v>
      </c>
      <c r="K31" s="385" t="s">
        <v>329</v>
      </c>
      <c r="L31" s="385" t="s">
        <v>329</v>
      </c>
      <c r="M31" s="385" t="s">
        <v>330</v>
      </c>
      <c r="N31" s="385" t="s">
        <v>330</v>
      </c>
      <c r="O31" s="385" t="s">
        <v>329</v>
      </c>
      <c r="P31" s="385" t="s">
        <v>329</v>
      </c>
      <c r="Q31" s="385" t="s">
        <v>329</v>
      </c>
      <c r="R31" s="385" t="s">
        <v>330</v>
      </c>
      <c r="S31" s="385" t="s">
        <v>330</v>
      </c>
      <c r="T31" s="385" t="s">
        <v>329</v>
      </c>
      <c r="U31" s="385" t="s">
        <v>329</v>
      </c>
      <c r="V31" s="385" t="s">
        <v>329</v>
      </c>
      <c r="W31" s="385" t="s">
        <v>330</v>
      </c>
      <c r="X31" s="385" t="s">
        <v>330</v>
      </c>
      <c r="Y31" s="385" t="s">
        <v>330</v>
      </c>
      <c r="Z31" s="385" t="s">
        <v>330</v>
      </c>
      <c r="AA31" s="385" t="s">
        <v>330</v>
      </c>
      <c r="AB31" s="385" t="s">
        <v>330</v>
      </c>
      <c r="AC31" s="386">
        <f>COUNTIF(K31:AB31,"Si")</f>
        <v>8</v>
      </c>
      <c r="AD31" s="385" t="str">
        <f>IF(AC31&lt;=5,"Moderado",IF(AND(AC31&gt;=6,AC31&lt;=11),"Mayor",IF(AND(AC31&gt;=12,AC31&lt;=18),"Catastrofico")))</f>
        <v>Mayor</v>
      </c>
      <c r="AE31" s="385" t="s">
        <v>88</v>
      </c>
      <c r="AF31" s="385" t="s">
        <v>386</v>
      </c>
      <c r="AG31" s="384" t="s">
        <v>465</v>
      </c>
      <c r="AH31" s="385">
        <f>IF(AG31="","",IF(AG31="Leve",0.2,IF(AG31="Menor",0.4,IF(AG31="Moderado",0.6,IF(AG31="Mayor",0.8,IF(AG31="Catastrófico",1,))))))</f>
        <v>0</v>
      </c>
      <c r="AI31" s="387" t="str">
        <f>IF(OR(AND(I31="Muy Baja",AG31="Leve"),AND(I31="Muy Baja",AG31="Menor"),AND(I31="Baja",AG31="Leve")),"Bajo",IF(OR(AND(I31="Muy baja",AG31="Moderado"),AND(I31="Baja",AG31="Menor"),AND(I31="Baja",AG31="Moderado"),AND(I31="Media",AG31="Leve"),AND(I31="Media",AG31="Menor"),AND(I31="Media",AG31="Moderado"),AND(I31="Alta",AG31="Leve"),AND(I31="Alta",AG31="Menor")),"Moderado",IF(OR(AND(I31="Muy Baja",AG31="Mayor"),AND(I31="Baja",AG31="Mayor"),AND(I31="Media",AG31="Mayor"),AND(I31="Alta",AG31="Moderado"),AND(I31="Alta",AG31="Mayor"),AND(I31="Muy Alta",AG31="Leve"),AND(I31="Muy Alta",AG31="Menor"),AND(I31="Muy Alta",AG31="Moderado"),AND(I31="Muy Alta",AG31="Mayor")),"Alto",IF(OR(AND(I31="Muy Baja",AG31="Catastrófico"),AND(I31="Baja",AG31="Catastrófico"),AND(I31="Media",AG31="Catastrófico"),AND(I31="Alta",AG31="Catastrófico"),AND(I31="Muy Alta",AG31="Catastrófico")),"Extremo",""))))</f>
        <v/>
      </c>
      <c r="AJ31" s="383">
        <v>1</v>
      </c>
      <c r="AK31" s="388" t="s">
        <v>567</v>
      </c>
      <c r="AL31" s="383" t="str">
        <f t="shared" si="0"/>
        <v>Probabilidad</v>
      </c>
      <c r="AM31" s="389" t="s">
        <v>89</v>
      </c>
      <c r="AN31" s="389" t="s">
        <v>90</v>
      </c>
      <c r="AO31" s="390" t="str">
        <f t="shared" si="1"/>
        <v>40%</v>
      </c>
      <c r="AP31" s="389" t="s">
        <v>91</v>
      </c>
      <c r="AQ31" s="389" t="s">
        <v>92</v>
      </c>
      <c r="AR31" s="389" t="s">
        <v>93</v>
      </c>
      <c r="AS31" s="391">
        <f t="shared" si="2"/>
        <v>0.36</v>
      </c>
      <c r="AT31" s="392" t="str">
        <f t="shared" si="3"/>
        <v>Baja</v>
      </c>
      <c r="AU31" s="390">
        <f t="shared" si="4"/>
        <v>0.36</v>
      </c>
      <c r="AV31" s="392" t="str">
        <f t="shared" si="5"/>
        <v>Leve</v>
      </c>
      <c r="AW31" s="390">
        <f t="shared" si="6"/>
        <v>0</v>
      </c>
      <c r="AX31" s="393" t="str">
        <f t="shared" si="7"/>
        <v>Bajo</v>
      </c>
      <c r="AY31" s="389" t="s">
        <v>94</v>
      </c>
      <c r="AZ31" s="388" t="s">
        <v>567</v>
      </c>
      <c r="BA31" s="395" t="s">
        <v>95</v>
      </c>
      <c r="BB31" s="125">
        <v>44958</v>
      </c>
      <c r="BC31" s="423">
        <v>45261</v>
      </c>
      <c r="BD31" s="428" t="s">
        <v>580</v>
      </c>
      <c r="BE31" s="426">
        <v>1</v>
      </c>
      <c r="BF31" s="370" t="s">
        <v>588</v>
      </c>
      <c r="BG31" s="383">
        <v>1</v>
      </c>
      <c r="BH31" s="381" t="s">
        <v>332</v>
      </c>
      <c r="BI31" s="383">
        <v>1</v>
      </c>
      <c r="BJ31" s="396" t="s">
        <v>333</v>
      </c>
      <c r="BK31" s="394"/>
      <c r="BL31" s="394"/>
      <c r="BM31" s="394"/>
      <c r="BN31" s="397"/>
      <c r="BO31" s="398"/>
      <c r="BP31" s="399"/>
      <c r="BQ31" s="400"/>
      <c r="BR31" s="401"/>
      <c r="BS31" s="398"/>
      <c r="BT31" s="399"/>
      <c r="BU31" s="400"/>
      <c r="BV31" s="397"/>
    </row>
    <row r="32" spans="1:74" ht="115.5" customHeight="1">
      <c r="A32" s="402">
        <v>11</v>
      </c>
      <c r="B32" s="382" t="s">
        <v>293</v>
      </c>
      <c r="C32" s="382" t="s">
        <v>107</v>
      </c>
      <c r="D32" s="382" t="s">
        <v>387</v>
      </c>
      <c r="E32" s="403" t="s">
        <v>388</v>
      </c>
      <c r="F32" s="382" t="s">
        <v>389</v>
      </c>
      <c r="G32" s="382" t="s">
        <v>14</v>
      </c>
      <c r="H32" s="402">
        <v>3</v>
      </c>
      <c r="I32" s="404" t="str">
        <f>IF(H32&lt;=0,"",IF(H32&lt;=2,"Muy Baja",IF(H32&lt;=24,"Baja",IF(H32&lt;=500,"Media",IF(H32&lt;=5000,"Alta","Muy Alta")))))</f>
        <v>Baja</v>
      </c>
      <c r="J32" s="405">
        <f>IF(I32="","",IF(I32="Muy Baja",0.2,IF(I32="Baja",0.4,IF(I32="Media",0.6,IF(I32="Alta",0.8,IF(I32="Muy Alta",1,))))))</f>
        <v>0.4</v>
      </c>
      <c r="K32" s="405" t="s">
        <v>329</v>
      </c>
      <c r="L32" s="405" t="s">
        <v>329</v>
      </c>
      <c r="M32" s="405" t="s">
        <v>329</v>
      </c>
      <c r="N32" s="405" t="s">
        <v>329</v>
      </c>
      <c r="O32" s="405" t="s">
        <v>329</v>
      </c>
      <c r="P32" s="405" t="s">
        <v>329</v>
      </c>
      <c r="Q32" s="405" t="s">
        <v>330</v>
      </c>
      <c r="R32" s="405" t="s">
        <v>329</v>
      </c>
      <c r="S32" s="405" t="s">
        <v>329</v>
      </c>
      <c r="T32" s="405" t="s">
        <v>329</v>
      </c>
      <c r="U32" s="405" t="s">
        <v>329</v>
      </c>
      <c r="V32" s="405" t="s">
        <v>329</v>
      </c>
      <c r="W32" s="405" t="s">
        <v>329</v>
      </c>
      <c r="X32" s="405" t="s">
        <v>329</v>
      </c>
      <c r="Y32" s="405" t="s">
        <v>329</v>
      </c>
      <c r="Z32" s="405" t="s">
        <v>330</v>
      </c>
      <c r="AA32" s="405" t="s">
        <v>329</v>
      </c>
      <c r="AB32" s="405" t="s">
        <v>329</v>
      </c>
      <c r="AC32" s="386">
        <f>COUNTIF(K32:AB33,"Si")</f>
        <v>16</v>
      </c>
      <c r="AD32" s="405" t="str">
        <f>IF(AC32&lt;=5,"Moderado",IF(AND(AC32&gt;=6,AC32&lt;=11),"Mayor",IF(AND(AC32&gt;=12,AC32&lt;=18),"Catastrofico")))</f>
        <v>Catastrofico</v>
      </c>
      <c r="AE32" s="405" t="s">
        <v>283</v>
      </c>
      <c r="AF32" s="405" t="s">
        <v>390</v>
      </c>
      <c r="AG32" s="576" t="s">
        <v>466</v>
      </c>
      <c r="AH32" s="405">
        <f>IF(AG32="","",IF(AG32="Leve",0.2,IF(AG32="Menor",0.4,IF(AG32="Moderado",0.6,IF(AG32="Mayor",0.8,IF(AG32="Catastrófico",1,))))))</f>
        <v>0</v>
      </c>
      <c r="AI32" s="406" t="str">
        <f>IF(OR(AND(I32="Muy Baja",AG32="Leve"),AND(I32="Muy Baja",AG32="Menor"),AND(I32="Baja",AG32="Leve")),"Bajo",IF(OR(AND(I32="Muy baja",AG32="Moderado"),AND(I32="Baja",AG32="Menor"),AND(I32="Baja",AG32="Moderado"),AND(I32="Media",AG32="Leve"),AND(I32="Media",AG32="Menor"),AND(I32="Media",AG32="Moderado"),AND(I32="Alta",AG32="Leve"),AND(I32="Alta",AG32="Menor")),"Moderado",IF(OR(AND(I32="Muy Baja",AG32="Mayor"),AND(I32="Baja",AG32="Mayor"),AND(I32="Media",AG32="Mayor"),AND(I32="Alta",AG32="Moderado"),AND(I32="Alta",AG32="Mayor"),AND(I32="Muy Alta",AG32="Leve"),AND(I32="Muy Alta",AG32="Menor"),AND(I32="Muy Alta",AG32="Moderado"),AND(I32="Muy Alta",AG32="Mayor")),"Alto",IF(OR(AND(I32="Muy Baja",AG32="Catastrófico"),AND(I32="Baja",AG32="Catastrófico"),AND(I32="Media",AG32="Catastrófico"),AND(I32="Alta",AG32="Catastrófico"),AND(I32="Muy Alta",AG32="Catastrófico")),"Extremo",""))))</f>
        <v/>
      </c>
      <c r="AJ32" s="381">
        <v>1</v>
      </c>
      <c r="AK32" s="407" t="s">
        <v>566</v>
      </c>
      <c r="AL32" s="381" t="str">
        <f t="shared" si="0"/>
        <v>Probabilidad</v>
      </c>
      <c r="AM32" s="408" t="s">
        <v>89</v>
      </c>
      <c r="AN32" s="408" t="s">
        <v>90</v>
      </c>
      <c r="AO32" s="409" t="str">
        <f t="shared" si="1"/>
        <v>40%</v>
      </c>
      <c r="AP32" s="408" t="s">
        <v>91</v>
      </c>
      <c r="AQ32" s="408" t="s">
        <v>92</v>
      </c>
      <c r="AR32" s="408" t="s">
        <v>93</v>
      </c>
      <c r="AS32" s="410">
        <f t="shared" si="2"/>
        <v>0.24</v>
      </c>
      <c r="AT32" s="411" t="str">
        <f t="shared" si="3"/>
        <v>Baja</v>
      </c>
      <c r="AU32" s="409">
        <f t="shared" si="4"/>
        <v>0.24</v>
      </c>
      <c r="AV32" s="411" t="str">
        <f t="shared" si="5"/>
        <v>Leve</v>
      </c>
      <c r="AW32" s="409">
        <f t="shared" si="6"/>
        <v>0</v>
      </c>
      <c r="AX32" s="412" t="str">
        <f t="shared" si="7"/>
        <v>Bajo</v>
      </c>
      <c r="AY32" s="408" t="s">
        <v>94</v>
      </c>
      <c r="AZ32" s="407" t="s">
        <v>566</v>
      </c>
      <c r="BA32" s="381" t="s">
        <v>139</v>
      </c>
      <c r="BB32" s="125">
        <v>44958</v>
      </c>
      <c r="BC32" s="424">
        <v>45261</v>
      </c>
      <c r="BD32" s="428" t="s">
        <v>391</v>
      </c>
      <c r="BE32" s="427">
        <v>1</v>
      </c>
      <c r="BF32" s="381" t="s">
        <v>392</v>
      </c>
      <c r="BG32" s="381">
        <v>1</v>
      </c>
      <c r="BH32" s="381" t="s">
        <v>332</v>
      </c>
      <c r="BI32" s="381">
        <v>1</v>
      </c>
      <c r="BJ32" s="396" t="s">
        <v>333</v>
      </c>
      <c r="BK32" s="394"/>
      <c r="BL32" s="413"/>
      <c r="BM32" s="414"/>
      <c r="BN32" s="397"/>
      <c r="BO32" s="415"/>
      <c r="BP32" s="415"/>
      <c r="BQ32" s="416"/>
      <c r="BR32" s="417"/>
      <c r="BS32" s="394"/>
      <c r="BT32" s="418"/>
      <c r="BU32" s="400"/>
      <c r="BV32" s="397"/>
    </row>
    <row r="33" spans="1:74" ht="104.25" customHeight="1">
      <c r="A33" s="419"/>
      <c r="B33" s="419"/>
      <c r="C33" s="419"/>
      <c r="D33" s="419"/>
      <c r="E33" s="419"/>
      <c r="F33" s="419"/>
      <c r="G33" s="419"/>
      <c r="H33" s="419"/>
      <c r="I33" s="419"/>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577"/>
      <c r="AH33" s="419"/>
      <c r="AI33" s="419"/>
      <c r="AJ33" s="381">
        <v>2</v>
      </c>
      <c r="AK33" s="407" t="s">
        <v>565</v>
      </c>
      <c r="AL33" s="381" t="str">
        <f t="shared" si="0"/>
        <v>Probabilidad</v>
      </c>
      <c r="AM33" s="408" t="s">
        <v>89</v>
      </c>
      <c r="AN33" s="408" t="s">
        <v>90</v>
      </c>
      <c r="AO33" s="409" t="str">
        <f t="shared" si="1"/>
        <v>40%</v>
      </c>
      <c r="AP33" s="408" t="s">
        <v>91</v>
      </c>
      <c r="AQ33" s="408" t="s">
        <v>92</v>
      </c>
      <c r="AR33" s="408" t="s">
        <v>93</v>
      </c>
      <c r="AS33" s="410">
        <f t="shared" si="2"/>
        <v>0</v>
      </c>
      <c r="AT33" s="411" t="str">
        <f t="shared" si="3"/>
        <v>Muy Baja</v>
      </c>
      <c r="AU33" s="409">
        <f t="shared" si="4"/>
        <v>0</v>
      </c>
      <c r="AV33" s="411" t="str">
        <f t="shared" si="5"/>
        <v>Leve</v>
      </c>
      <c r="AW33" s="409">
        <f t="shared" si="6"/>
        <v>0</v>
      </c>
      <c r="AX33" s="412" t="str">
        <f t="shared" si="7"/>
        <v>Bajo</v>
      </c>
      <c r="AY33" s="408" t="s">
        <v>94</v>
      </c>
      <c r="AZ33" s="407" t="s">
        <v>565</v>
      </c>
      <c r="BA33" s="381" t="s">
        <v>139</v>
      </c>
      <c r="BB33" s="125">
        <v>44958</v>
      </c>
      <c r="BC33" s="424">
        <v>45261</v>
      </c>
      <c r="BD33" s="428" t="s">
        <v>391</v>
      </c>
      <c r="BE33" s="427">
        <v>2</v>
      </c>
      <c r="BF33" s="381" t="s">
        <v>392</v>
      </c>
      <c r="BG33" s="381">
        <v>2</v>
      </c>
      <c r="BH33" s="381" t="s">
        <v>332</v>
      </c>
      <c r="BI33" s="381">
        <v>2</v>
      </c>
      <c r="BJ33" s="396" t="s">
        <v>333</v>
      </c>
      <c r="BK33" s="394"/>
      <c r="BL33" s="413"/>
      <c r="BM33" s="394"/>
      <c r="BN33" s="397"/>
      <c r="BO33" s="415"/>
      <c r="BP33" s="415"/>
      <c r="BQ33" s="416"/>
      <c r="BR33" s="417"/>
      <c r="BS33" s="394"/>
      <c r="BT33" s="418"/>
      <c r="BU33" s="400"/>
      <c r="BV33" s="397"/>
    </row>
    <row r="34" spans="1:74" ht="57.75" customHeight="1">
      <c r="A34" s="102"/>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Q34" s="225" t="s">
        <v>470</v>
      </c>
      <c r="BU34" s="281" t="s">
        <v>560</v>
      </c>
    </row>
    <row r="35" spans="1:74" ht="16.5" customHeight="1">
      <c r="A35" s="102"/>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row>
    <row r="36" spans="1:74" ht="16.5" customHeight="1">
      <c r="A36" s="102"/>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row>
    <row r="37" spans="1:74" ht="16.5" customHeight="1">
      <c r="A37" s="102"/>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row>
    <row r="38" spans="1:74" ht="16.5" customHeight="1">
      <c r="A38" s="102"/>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row>
    <row r="39" spans="1:74" ht="16.5" customHeight="1">
      <c r="A39" s="102"/>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row>
    <row r="40" spans="1:74" ht="16.5" customHeight="1">
      <c r="A40" s="102"/>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row>
    <row r="41" spans="1:74" ht="16.5" customHeight="1">
      <c r="A41" s="102"/>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row>
    <row r="42" spans="1:74" ht="16.5" customHeight="1">
      <c r="A42" s="102"/>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row>
    <row r="43" spans="1:74" ht="16.5" customHeight="1">
      <c r="A43" s="102"/>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row>
    <row r="44" spans="1:74" ht="16.5" customHeight="1">
      <c r="A44" s="102"/>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row>
    <row r="45" spans="1:74" ht="16.5" customHeight="1">
      <c r="A45" s="102"/>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row>
    <row r="46" spans="1:74" ht="16.5" customHeight="1">
      <c r="A46" s="102"/>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row>
    <row r="47" spans="1:74" ht="16.5" customHeight="1">
      <c r="A47" s="10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row>
    <row r="48" spans="1:74" ht="16.5" customHeight="1">
      <c r="A48" s="102"/>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row>
    <row r="49" spans="1:62" ht="16.5" customHeight="1">
      <c r="A49" s="102"/>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row>
    <row r="50" spans="1:62" ht="16.5" customHeight="1">
      <c r="A50" s="102"/>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row>
    <row r="51" spans="1:62" ht="16.5" customHeight="1">
      <c r="A51" s="102"/>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row>
    <row r="52" spans="1:62" ht="16.5" customHeight="1">
      <c r="A52" s="102"/>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row>
    <row r="53" spans="1:62" ht="16.5" customHeight="1">
      <c r="A53" s="102"/>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row>
    <row r="54" spans="1:62" ht="16.5" customHeight="1">
      <c r="A54" s="10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row>
    <row r="55" spans="1:62" ht="16.5" customHeight="1">
      <c r="A55" s="102"/>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row>
    <row r="56" spans="1:62" ht="16.5" customHeight="1">
      <c r="A56" s="102"/>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row>
    <row r="57" spans="1:62" ht="16.5" customHeight="1">
      <c r="A57" s="102"/>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row>
    <row r="58" spans="1:62" ht="16.5" customHeight="1">
      <c r="A58" s="102"/>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row>
    <row r="59" spans="1:62" ht="16.5" customHeight="1">
      <c r="A59" s="102"/>
      <c r="B59" s="102"/>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row>
    <row r="60" spans="1:62" ht="16.5" customHeight="1">
      <c r="A60" s="102"/>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row>
    <row r="61" spans="1:62" ht="16.5" customHeight="1">
      <c r="A61" s="102"/>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row>
    <row r="62" spans="1:62" ht="16.5" customHeight="1">
      <c r="A62" s="102"/>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row>
    <row r="63" spans="1:62" ht="16.5" customHeight="1">
      <c r="A63" s="102"/>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row>
    <row r="64" spans="1:62" ht="16.5" customHeight="1">
      <c r="A64" s="102"/>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2"/>
      <c r="BC64" s="102"/>
      <c r="BD64" s="102"/>
      <c r="BE64" s="102"/>
      <c r="BF64" s="102"/>
      <c r="BG64" s="102"/>
      <c r="BH64" s="102"/>
      <c r="BI64" s="102"/>
      <c r="BJ64" s="102"/>
    </row>
    <row r="65" spans="1:62" ht="16.5" customHeight="1">
      <c r="A65" s="102"/>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2"/>
      <c r="AY65" s="102"/>
      <c r="AZ65" s="102"/>
      <c r="BA65" s="102"/>
      <c r="BB65" s="102"/>
      <c r="BC65" s="102"/>
      <c r="BD65" s="102"/>
      <c r="BE65" s="102"/>
      <c r="BF65" s="102"/>
      <c r="BG65" s="102"/>
      <c r="BH65" s="102"/>
      <c r="BI65" s="102"/>
      <c r="BJ65" s="102"/>
    </row>
    <row r="66" spans="1:62" ht="16.5" customHeight="1">
      <c r="A66" s="102"/>
      <c r="B66" s="102"/>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row>
    <row r="67" spans="1:62" ht="16.5" customHeight="1">
      <c r="A67" s="102"/>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C67" s="102"/>
      <c r="BD67" s="102"/>
      <c r="BE67" s="102"/>
      <c r="BF67" s="102"/>
      <c r="BG67" s="102"/>
      <c r="BH67" s="102"/>
      <c r="BI67" s="102"/>
      <c r="BJ67" s="102"/>
    </row>
    <row r="68" spans="1:62" ht="16.5" customHeight="1">
      <c r="A68" s="102"/>
      <c r="B68" s="102"/>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c r="AY68" s="102"/>
      <c r="AZ68" s="102"/>
      <c r="BA68" s="102"/>
      <c r="BB68" s="102"/>
      <c r="BC68" s="102"/>
      <c r="BD68" s="102"/>
      <c r="BE68" s="102"/>
      <c r="BF68" s="102"/>
      <c r="BG68" s="102"/>
      <c r="BH68" s="102"/>
      <c r="BI68" s="102"/>
      <c r="BJ68" s="102"/>
    </row>
    <row r="69" spans="1:62" ht="16.5" customHeight="1">
      <c r="A69" s="102"/>
      <c r="B69" s="102"/>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c r="AU69" s="102"/>
      <c r="AV69" s="102"/>
      <c r="AW69" s="102"/>
      <c r="AX69" s="102"/>
      <c r="AY69" s="102"/>
      <c r="AZ69" s="102"/>
      <c r="BA69" s="102"/>
      <c r="BB69" s="102"/>
      <c r="BC69" s="102"/>
      <c r="BD69" s="102"/>
      <c r="BE69" s="102"/>
      <c r="BF69" s="102"/>
      <c r="BG69" s="102"/>
      <c r="BH69" s="102"/>
      <c r="BI69" s="102"/>
      <c r="BJ69" s="102"/>
    </row>
    <row r="70" spans="1:62" ht="16.5" customHeight="1">
      <c r="A70" s="102"/>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row>
    <row r="71" spans="1:62" ht="16.5" customHeight="1">
      <c r="A71" s="102"/>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c r="AL71" s="102"/>
      <c r="AM71" s="102"/>
      <c r="AN71" s="102"/>
      <c r="AO71" s="102"/>
      <c r="AP71" s="102"/>
      <c r="AQ71" s="102"/>
      <c r="AR71" s="102"/>
      <c r="AS71" s="102"/>
      <c r="AT71" s="102"/>
      <c r="AU71" s="102"/>
      <c r="AV71" s="102"/>
      <c r="AW71" s="102"/>
      <c r="AX71" s="102"/>
      <c r="AY71" s="102"/>
      <c r="AZ71" s="102"/>
      <c r="BA71" s="102"/>
      <c r="BB71" s="102"/>
      <c r="BC71" s="102"/>
      <c r="BD71" s="102"/>
      <c r="BE71" s="102"/>
      <c r="BF71" s="102"/>
      <c r="BG71" s="102"/>
      <c r="BH71" s="102"/>
      <c r="BI71" s="102"/>
      <c r="BJ71" s="102"/>
    </row>
    <row r="72" spans="1:62" ht="16.5" customHeight="1">
      <c r="A72" s="102"/>
      <c r="B72" s="102"/>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102"/>
      <c r="AK72" s="102"/>
      <c r="AL72" s="102"/>
      <c r="AM72" s="102"/>
      <c r="AN72" s="102"/>
      <c r="AO72" s="102"/>
      <c r="AP72" s="102"/>
      <c r="AQ72" s="102"/>
      <c r="AR72" s="102"/>
      <c r="AS72" s="102"/>
      <c r="AT72" s="102"/>
      <c r="AU72" s="102"/>
      <c r="AV72" s="102"/>
      <c r="AW72" s="102"/>
      <c r="AX72" s="102"/>
      <c r="AY72" s="102"/>
      <c r="AZ72" s="102"/>
      <c r="BA72" s="102"/>
      <c r="BB72" s="102"/>
      <c r="BC72" s="102"/>
      <c r="BD72" s="102"/>
      <c r="BE72" s="102"/>
      <c r="BF72" s="102"/>
      <c r="BG72" s="102"/>
      <c r="BH72" s="102"/>
      <c r="BI72" s="102"/>
      <c r="BJ72" s="102"/>
    </row>
    <row r="73" spans="1:62" ht="16.5" customHeight="1">
      <c r="A73" s="102"/>
      <c r="B73" s="102"/>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102"/>
      <c r="AX73" s="102"/>
      <c r="AY73" s="102"/>
      <c r="AZ73" s="102"/>
      <c r="BA73" s="102"/>
      <c r="BB73" s="102"/>
      <c r="BC73" s="102"/>
      <c r="BD73" s="102"/>
      <c r="BE73" s="102"/>
      <c r="BF73" s="102"/>
      <c r="BG73" s="102"/>
      <c r="BH73" s="102"/>
      <c r="BI73" s="102"/>
      <c r="BJ73" s="102"/>
    </row>
    <row r="74" spans="1:62" ht="16.5" customHeight="1">
      <c r="A74" s="102"/>
      <c r="B74" s="102"/>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c r="AO74" s="102"/>
      <c r="AP74" s="102"/>
      <c r="AQ74" s="102"/>
      <c r="AR74" s="102"/>
      <c r="AS74" s="102"/>
      <c r="AT74" s="102"/>
      <c r="AU74" s="102"/>
      <c r="AV74" s="102"/>
      <c r="AW74" s="102"/>
      <c r="AX74" s="102"/>
      <c r="AY74" s="102"/>
      <c r="AZ74" s="102"/>
      <c r="BA74" s="102"/>
      <c r="BB74" s="102"/>
      <c r="BC74" s="102"/>
      <c r="BD74" s="102"/>
      <c r="BE74" s="102"/>
      <c r="BF74" s="102"/>
      <c r="BG74" s="102"/>
      <c r="BH74" s="102"/>
      <c r="BI74" s="102"/>
      <c r="BJ74" s="102"/>
    </row>
    <row r="75" spans="1:62" ht="16.5" customHeight="1">
      <c r="A75" s="102"/>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c r="AL75" s="102"/>
      <c r="AM75" s="102"/>
      <c r="AN75" s="102"/>
      <c r="AO75" s="102"/>
      <c r="AP75" s="102"/>
      <c r="AQ75" s="102"/>
      <c r="AR75" s="102"/>
      <c r="AS75" s="102"/>
      <c r="AT75" s="102"/>
      <c r="AU75" s="102"/>
      <c r="AV75" s="102"/>
      <c r="AW75" s="102"/>
      <c r="AX75" s="102"/>
      <c r="AY75" s="102"/>
      <c r="AZ75" s="102"/>
      <c r="BA75" s="102"/>
      <c r="BB75" s="102"/>
      <c r="BC75" s="102"/>
      <c r="BD75" s="102"/>
      <c r="BE75" s="102"/>
      <c r="BF75" s="102"/>
      <c r="BG75" s="102"/>
      <c r="BH75" s="102"/>
      <c r="BI75" s="102"/>
      <c r="BJ75" s="102"/>
    </row>
    <row r="76" spans="1:62" ht="16.5" customHeight="1">
      <c r="A76" s="102"/>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102"/>
      <c r="AY76" s="102"/>
      <c r="AZ76" s="102"/>
      <c r="BA76" s="102"/>
      <c r="BB76" s="102"/>
      <c r="BC76" s="102"/>
      <c r="BD76" s="102"/>
      <c r="BE76" s="102"/>
      <c r="BF76" s="102"/>
      <c r="BG76" s="102"/>
      <c r="BH76" s="102"/>
      <c r="BI76" s="102"/>
      <c r="BJ76" s="102"/>
    </row>
    <row r="77" spans="1:62" ht="16.5" customHeight="1">
      <c r="A77" s="102"/>
      <c r="B77" s="102"/>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2"/>
      <c r="AL77" s="102"/>
      <c r="AM77" s="102"/>
      <c r="AN77" s="102"/>
      <c r="AO77" s="102"/>
      <c r="AP77" s="102"/>
      <c r="AQ77" s="102"/>
      <c r="AR77" s="102"/>
      <c r="AS77" s="102"/>
      <c r="AT77" s="102"/>
      <c r="AU77" s="102"/>
      <c r="AV77" s="102"/>
      <c r="AW77" s="102"/>
      <c r="AX77" s="102"/>
      <c r="AY77" s="102"/>
      <c r="AZ77" s="102"/>
      <c r="BA77" s="102"/>
      <c r="BB77" s="102"/>
      <c r="BC77" s="102"/>
      <c r="BD77" s="102"/>
      <c r="BE77" s="102"/>
      <c r="BF77" s="102"/>
      <c r="BG77" s="102"/>
      <c r="BH77" s="102"/>
      <c r="BI77" s="102"/>
      <c r="BJ77" s="102"/>
    </row>
    <row r="78" spans="1:62" ht="16.5" customHeight="1">
      <c r="A78" s="102"/>
      <c r="B78" s="102"/>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102"/>
      <c r="AQ78" s="102"/>
      <c r="AR78" s="102"/>
      <c r="AS78" s="102"/>
      <c r="AT78" s="102"/>
      <c r="AU78" s="102"/>
      <c r="AV78" s="102"/>
      <c r="AW78" s="102"/>
      <c r="AX78" s="102"/>
      <c r="AY78" s="102"/>
      <c r="AZ78" s="102"/>
      <c r="BA78" s="102"/>
      <c r="BB78" s="102"/>
      <c r="BC78" s="102"/>
      <c r="BD78" s="102"/>
      <c r="BE78" s="102"/>
      <c r="BF78" s="102"/>
      <c r="BG78" s="102"/>
      <c r="BH78" s="102"/>
      <c r="BI78" s="102"/>
      <c r="BJ78" s="102"/>
    </row>
    <row r="79" spans="1:62" ht="16.5" customHeight="1">
      <c r="A79" s="102"/>
      <c r="B79" s="102"/>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c r="AN79" s="102"/>
      <c r="AO79" s="102"/>
      <c r="AP79" s="102"/>
      <c r="AQ79" s="102"/>
      <c r="AR79" s="102"/>
      <c r="AS79" s="102"/>
      <c r="AT79" s="102"/>
      <c r="AU79" s="102"/>
      <c r="AV79" s="102"/>
      <c r="AW79" s="102"/>
      <c r="AX79" s="102"/>
      <c r="AY79" s="102"/>
      <c r="AZ79" s="102"/>
      <c r="BA79" s="102"/>
      <c r="BB79" s="102"/>
      <c r="BC79" s="102"/>
      <c r="BD79" s="102"/>
      <c r="BE79" s="102"/>
      <c r="BF79" s="102"/>
      <c r="BG79" s="102"/>
      <c r="BH79" s="102"/>
      <c r="BI79" s="102"/>
      <c r="BJ79" s="102"/>
    </row>
    <row r="80" spans="1:62" ht="16.5" customHeight="1">
      <c r="A80" s="102"/>
      <c r="B80" s="102"/>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2"/>
      <c r="AY80" s="102"/>
      <c r="AZ80" s="102"/>
      <c r="BA80" s="102"/>
      <c r="BB80" s="102"/>
      <c r="BC80" s="102"/>
      <c r="BD80" s="102"/>
      <c r="BE80" s="102"/>
      <c r="BF80" s="102"/>
      <c r="BG80" s="102"/>
      <c r="BH80" s="102"/>
      <c r="BI80" s="102"/>
      <c r="BJ80" s="102"/>
    </row>
    <row r="81" spans="1:62" ht="16.5" customHeight="1">
      <c r="A81" s="102"/>
      <c r="B81" s="102"/>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2"/>
      <c r="AJ81" s="102"/>
      <c r="AK81" s="102"/>
      <c r="AL81" s="102"/>
      <c r="AM81" s="102"/>
      <c r="AN81" s="102"/>
      <c r="AO81" s="102"/>
      <c r="AP81" s="102"/>
      <c r="AQ81" s="102"/>
      <c r="AR81" s="102"/>
      <c r="AS81" s="102"/>
      <c r="AT81" s="102"/>
      <c r="AU81" s="102"/>
      <c r="AV81" s="102"/>
      <c r="AW81" s="102"/>
      <c r="AX81" s="102"/>
      <c r="AY81" s="102"/>
      <c r="AZ81" s="102"/>
      <c r="BA81" s="102"/>
      <c r="BB81" s="102"/>
      <c r="BC81" s="102"/>
      <c r="BD81" s="102"/>
      <c r="BE81" s="102"/>
      <c r="BF81" s="102"/>
      <c r="BG81" s="102"/>
      <c r="BH81" s="102"/>
      <c r="BI81" s="102"/>
      <c r="BJ81" s="102"/>
    </row>
    <row r="82" spans="1:62" ht="16.5" customHeight="1">
      <c r="A82" s="102"/>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row>
    <row r="83" spans="1:62" ht="16.5" customHeight="1">
      <c r="A83" s="102"/>
      <c r="B83" s="102"/>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c r="AK83" s="102"/>
      <c r="AL83" s="102"/>
      <c r="AM83" s="102"/>
      <c r="AN83" s="102"/>
      <c r="AO83" s="102"/>
      <c r="AP83" s="102"/>
      <c r="AQ83" s="102"/>
      <c r="AR83" s="102"/>
      <c r="AS83" s="102"/>
      <c r="AT83" s="102"/>
      <c r="AU83" s="102"/>
      <c r="AV83" s="102"/>
      <c r="AW83" s="102"/>
      <c r="AX83" s="102"/>
      <c r="AY83" s="102"/>
      <c r="AZ83" s="102"/>
      <c r="BA83" s="102"/>
      <c r="BB83" s="102"/>
      <c r="BC83" s="102"/>
      <c r="BD83" s="102"/>
      <c r="BE83" s="102"/>
      <c r="BF83" s="102"/>
      <c r="BG83" s="102"/>
      <c r="BH83" s="102"/>
      <c r="BI83" s="102"/>
      <c r="BJ83" s="102"/>
    </row>
    <row r="84" spans="1:62" ht="16.5" customHeight="1">
      <c r="A84" s="102"/>
      <c r="B84" s="102"/>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c r="AN84" s="102"/>
      <c r="AO84" s="102"/>
      <c r="AP84" s="102"/>
      <c r="AQ84" s="102"/>
      <c r="AR84" s="102"/>
      <c r="AS84" s="102"/>
      <c r="AT84" s="102"/>
      <c r="AU84" s="102"/>
      <c r="AV84" s="102"/>
      <c r="AW84" s="102"/>
      <c r="AX84" s="102"/>
      <c r="AY84" s="102"/>
      <c r="AZ84" s="102"/>
      <c r="BA84" s="102"/>
      <c r="BB84" s="102"/>
      <c r="BC84" s="102"/>
      <c r="BD84" s="102"/>
      <c r="BE84" s="102"/>
      <c r="BF84" s="102"/>
      <c r="BG84" s="102"/>
      <c r="BH84" s="102"/>
      <c r="BI84" s="102"/>
      <c r="BJ84" s="102"/>
    </row>
    <row r="85" spans="1:62" ht="16.5" customHeight="1">
      <c r="A85" s="102"/>
      <c r="B85" s="102"/>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c r="AI85" s="102"/>
      <c r="AJ85" s="102"/>
      <c r="AK85" s="102"/>
      <c r="AL85" s="102"/>
      <c r="AM85" s="102"/>
      <c r="AN85" s="102"/>
      <c r="AO85" s="102"/>
      <c r="AP85" s="102"/>
      <c r="AQ85" s="102"/>
      <c r="AR85" s="102"/>
      <c r="AS85" s="102"/>
      <c r="AT85" s="102"/>
      <c r="AU85" s="102"/>
      <c r="AV85" s="102"/>
      <c r="AW85" s="102"/>
      <c r="AX85" s="102"/>
      <c r="AY85" s="102"/>
      <c r="AZ85" s="102"/>
      <c r="BA85" s="102"/>
      <c r="BB85" s="102"/>
      <c r="BC85" s="102"/>
      <c r="BD85" s="102"/>
      <c r="BE85" s="102"/>
      <c r="BF85" s="102"/>
      <c r="BG85" s="102"/>
      <c r="BH85" s="102"/>
      <c r="BI85" s="102"/>
      <c r="BJ85" s="102"/>
    </row>
    <row r="86" spans="1:62" ht="16.5" customHeight="1">
      <c r="A86" s="102"/>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c r="AN86" s="102"/>
      <c r="AO86" s="102"/>
      <c r="AP86" s="102"/>
      <c r="AQ86" s="102"/>
      <c r="AR86" s="102"/>
      <c r="AS86" s="102"/>
      <c r="AT86" s="102"/>
      <c r="AU86" s="102"/>
      <c r="AV86" s="102"/>
      <c r="AW86" s="102"/>
      <c r="AX86" s="102"/>
      <c r="AY86" s="102"/>
      <c r="AZ86" s="102"/>
      <c r="BA86" s="102"/>
      <c r="BB86" s="102"/>
      <c r="BC86" s="102"/>
      <c r="BD86" s="102"/>
      <c r="BE86" s="102"/>
      <c r="BF86" s="102"/>
      <c r="BG86" s="102"/>
      <c r="BH86" s="102"/>
      <c r="BI86" s="102"/>
      <c r="BJ86" s="102"/>
    </row>
    <row r="87" spans="1:62" ht="16.5" customHeight="1">
      <c r="A87" s="102"/>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c r="BA87" s="102"/>
      <c r="BB87" s="102"/>
      <c r="BC87" s="102"/>
      <c r="BD87" s="102"/>
      <c r="BE87" s="102"/>
      <c r="BF87" s="102"/>
      <c r="BG87" s="102"/>
      <c r="BH87" s="102"/>
      <c r="BI87" s="102"/>
      <c r="BJ87" s="102"/>
    </row>
    <row r="88" spans="1:62" ht="16.5" customHeight="1">
      <c r="A88" s="102"/>
      <c r="B88" s="102"/>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c r="AK88" s="102"/>
      <c r="AL88" s="102"/>
      <c r="AM88" s="102"/>
      <c r="AN88" s="102"/>
      <c r="AO88" s="102"/>
      <c r="AP88" s="102"/>
      <c r="AQ88" s="102"/>
      <c r="AR88" s="102"/>
      <c r="AS88" s="102"/>
      <c r="AT88" s="102"/>
      <c r="AU88" s="102"/>
      <c r="AV88" s="102"/>
      <c r="AW88" s="102"/>
      <c r="AX88" s="102"/>
      <c r="AY88" s="102"/>
      <c r="AZ88" s="102"/>
      <c r="BA88" s="102"/>
      <c r="BB88" s="102"/>
      <c r="BC88" s="102"/>
      <c r="BD88" s="102"/>
      <c r="BE88" s="102"/>
      <c r="BF88" s="102"/>
      <c r="BG88" s="102"/>
      <c r="BH88" s="102"/>
      <c r="BI88" s="102"/>
      <c r="BJ88" s="102"/>
    </row>
    <row r="89" spans="1:62" ht="16.5" customHeight="1">
      <c r="A89" s="102"/>
      <c r="B89" s="102"/>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c r="AI89" s="102"/>
      <c r="AJ89" s="102"/>
      <c r="AK89" s="102"/>
      <c r="AL89" s="102"/>
      <c r="AM89" s="102"/>
      <c r="AN89" s="102"/>
      <c r="AO89" s="102"/>
      <c r="AP89" s="102"/>
      <c r="AQ89" s="102"/>
      <c r="AR89" s="102"/>
      <c r="AS89" s="102"/>
      <c r="AT89" s="102"/>
      <c r="AU89" s="102"/>
      <c r="AV89" s="102"/>
      <c r="AW89" s="102"/>
      <c r="AX89" s="102"/>
      <c r="AY89" s="102"/>
      <c r="AZ89" s="102"/>
      <c r="BA89" s="102"/>
      <c r="BB89" s="102"/>
      <c r="BC89" s="102"/>
      <c r="BD89" s="102"/>
      <c r="BE89" s="102"/>
      <c r="BF89" s="102"/>
      <c r="BG89" s="102"/>
      <c r="BH89" s="102"/>
      <c r="BI89" s="102"/>
      <c r="BJ89" s="102"/>
    </row>
    <row r="90" spans="1:62" ht="16.5" customHeight="1">
      <c r="A90" s="102"/>
      <c r="B90" s="102"/>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c r="AI90" s="102"/>
      <c r="AJ90" s="102"/>
      <c r="AK90" s="102"/>
      <c r="AL90" s="102"/>
      <c r="AM90" s="102"/>
      <c r="AN90" s="102"/>
      <c r="AO90" s="102"/>
      <c r="AP90" s="102"/>
      <c r="AQ90" s="102"/>
      <c r="AR90" s="102"/>
      <c r="AS90" s="102"/>
      <c r="AT90" s="102"/>
      <c r="AU90" s="102"/>
      <c r="AV90" s="102"/>
      <c r="AW90" s="102"/>
      <c r="AX90" s="102"/>
      <c r="AY90" s="102"/>
      <c r="AZ90" s="102"/>
      <c r="BA90" s="102"/>
      <c r="BB90" s="102"/>
      <c r="BC90" s="102"/>
      <c r="BD90" s="102"/>
      <c r="BE90" s="102"/>
      <c r="BF90" s="102"/>
      <c r="BG90" s="102"/>
      <c r="BH90" s="102"/>
      <c r="BI90" s="102"/>
      <c r="BJ90" s="102"/>
    </row>
    <row r="91" spans="1:62" ht="16.5" customHeight="1">
      <c r="A91" s="102"/>
      <c r="B91" s="102"/>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c r="AI91" s="102"/>
      <c r="AJ91" s="102"/>
      <c r="AK91" s="102"/>
      <c r="AL91" s="102"/>
      <c r="AM91" s="102"/>
      <c r="AN91" s="102"/>
      <c r="AO91" s="102"/>
      <c r="AP91" s="102"/>
      <c r="AQ91" s="102"/>
      <c r="AR91" s="102"/>
      <c r="AS91" s="102"/>
      <c r="AT91" s="102"/>
      <c r="AU91" s="102"/>
      <c r="AV91" s="102"/>
      <c r="AW91" s="102"/>
      <c r="AX91" s="102"/>
      <c r="AY91" s="102"/>
      <c r="AZ91" s="102"/>
      <c r="BA91" s="102"/>
      <c r="BB91" s="102"/>
      <c r="BC91" s="102"/>
      <c r="BD91" s="102"/>
      <c r="BE91" s="102"/>
      <c r="BF91" s="102"/>
      <c r="BG91" s="102"/>
      <c r="BH91" s="102"/>
      <c r="BI91" s="102"/>
      <c r="BJ91" s="102"/>
    </row>
    <row r="92" spans="1:62" ht="16.5" customHeight="1">
      <c r="A92" s="102"/>
      <c r="B92" s="102"/>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c r="AG92" s="102"/>
      <c r="AH92" s="102"/>
      <c r="AI92" s="102"/>
      <c r="AJ92" s="102"/>
      <c r="AK92" s="102"/>
      <c r="AL92" s="102"/>
      <c r="AM92" s="102"/>
      <c r="AN92" s="102"/>
      <c r="AO92" s="102"/>
      <c r="AP92" s="102"/>
      <c r="AQ92" s="102"/>
      <c r="AR92" s="102"/>
      <c r="AS92" s="102"/>
      <c r="AT92" s="102"/>
      <c r="AU92" s="102"/>
      <c r="AV92" s="102"/>
      <c r="AW92" s="102"/>
      <c r="AX92" s="102"/>
      <c r="AY92" s="102"/>
      <c r="AZ92" s="102"/>
      <c r="BA92" s="102"/>
      <c r="BB92" s="102"/>
      <c r="BC92" s="102"/>
      <c r="BD92" s="102"/>
      <c r="BE92" s="102"/>
      <c r="BF92" s="102"/>
      <c r="BG92" s="102"/>
      <c r="BH92" s="102"/>
      <c r="BI92" s="102"/>
      <c r="BJ92" s="102"/>
    </row>
    <row r="93" spans="1:62" ht="16.5" customHeight="1">
      <c r="A93" s="102"/>
      <c r="B93" s="102"/>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c r="AG93" s="102"/>
      <c r="AH93" s="102"/>
      <c r="AI93" s="102"/>
      <c r="AJ93" s="102"/>
      <c r="AK93" s="102"/>
      <c r="AL93" s="102"/>
      <c r="AM93" s="102"/>
      <c r="AN93" s="102"/>
      <c r="AO93" s="102"/>
      <c r="AP93" s="102"/>
      <c r="AQ93" s="102"/>
      <c r="AR93" s="102"/>
      <c r="AS93" s="102"/>
      <c r="AT93" s="102"/>
      <c r="AU93" s="102"/>
      <c r="AV93" s="102"/>
      <c r="AW93" s="102"/>
      <c r="AX93" s="102"/>
      <c r="AY93" s="102"/>
      <c r="AZ93" s="102"/>
      <c r="BA93" s="102"/>
      <c r="BB93" s="102"/>
      <c r="BC93" s="102"/>
      <c r="BD93" s="102"/>
      <c r="BE93" s="102"/>
      <c r="BF93" s="102"/>
      <c r="BG93" s="102"/>
      <c r="BH93" s="102"/>
      <c r="BI93" s="102"/>
      <c r="BJ93" s="102"/>
    </row>
    <row r="94" spans="1:62" ht="16.5" customHeight="1">
      <c r="A94" s="102"/>
      <c r="B94" s="102"/>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2"/>
      <c r="BC94" s="102"/>
      <c r="BD94" s="102"/>
      <c r="BE94" s="102"/>
      <c r="BF94" s="102"/>
      <c r="BG94" s="102"/>
      <c r="BH94" s="102"/>
      <c r="BI94" s="102"/>
      <c r="BJ94" s="102"/>
    </row>
    <row r="95" spans="1:62" ht="16.5" customHeight="1">
      <c r="A95" s="102"/>
      <c r="B95" s="102"/>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c r="AI95" s="102"/>
      <c r="AJ95" s="102"/>
      <c r="AK95" s="102"/>
      <c r="AL95" s="102"/>
      <c r="AM95" s="102"/>
      <c r="AN95" s="102"/>
      <c r="AO95" s="102"/>
      <c r="AP95" s="102"/>
      <c r="AQ95" s="102"/>
      <c r="AR95" s="102"/>
      <c r="AS95" s="102"/>
      <c r="AT95" s="102"/>
      <c r="AU95" s="102"/>
      <c r="AV95" s="102"/>
      <c r="AW95" s="102"/>
      <c r="AX95" s="102"/>
      <c r="AY95" s="102"/>
      <c r="AZ95" s="102"/>
      <c r="BA95" s="102"/>
      <c r="BB95" s="102"/>
      <c r="BC95" s="102"/>
      <c r="BD95" s="102"/>
      <c r="BE95" s="102"/>
      <c r="BF95" s="102"/>
      <c r="BG95" s="102"/>
      <c r="BH95" s="102"/>
      <c r="BI95" s="102"/>
      <c r="BJ95" s="102"/>
    </row>
    <row r="96" spans="1:62" ht="16.5" customHeight="1">
      <c r="A96" s="102"/>
      <c r="B96" s="102"/>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c r="AI96" s="102"/>
      <c r="AJ96" s="102"/>
      <c r="AK96" s="102"/>
      <c r="AL96" s="102"/>
      <c r="AM96" s="102"/>
      <c r="AN96" s="102"/>
      <c r="AO96" s="102"/>
      <c r="AP96" s="102"/>
      <c r="AQ96" s="102"/>
      <c r="AR96" s="102"/>
      <c r="AS96" s="102"/>
      <c r="AT96" s="102"/>
      <c r="AU96" s="102"/>
      <c r="AV96" s="102"/>
      <c r="AW96" s="102"/>
      <c r="AX96" s="102"/>
      <c r="AY96" s="102"/>
      <c r="AZ96" s="102"/>
      <c r="BA96" s="102"/>
      <c r="BB96" s="102"/>
      <c r="BC96" s="102"/>
      <c r="BD96" s="102"/>
      <c r="BE96" s="102"/>
      <c r="BF96" s="102"/>
      <c r="BG96" s="102"/>
      <c r="BH96" s="102"/>
      <c r="BI96" s="102"/>
      <c r="BJ96" s="102"/>
    </row>
    <row r="97" spans="1:62" ht="16.5" customHeight="1">
      <c r="A97" s="102"/>
      <c r="B97" s="102"/>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c r="AI97" s="102"/>
      <c r="AJ97" s="102"/>
      <c r="AK97" s="102"/>
      <c r="AL97" s="102"/>
      <c r="AM97" s="102"/>
      <c r="AN97" s="102"/>
      <c r="AO97" s="102"/>
      <c r="AP97" s="102"/>
      <c r="AQ97" s="102"/>
      <c r="AR97" s="102"/>
      <c r="AS97" s="102"/>
      <c r="AT97" s="102"/>
      <c r="AU97" s="102"/>
      <c r="AV97" s="102"/>
      <c r="AW97" s="102"/>
      <c r="AX97" s="102"/>
      <c r="AY97" s="102"/>
      <c r="AZ97" s="102"/>
      <c r="BA97" s="102"/>
      <c r="BB97" s="102"/>
      <c r="BC97" s="102"/>
      <c r="BD97" s="102"/>
      <c r="BE97" s="102"/>
      <c r="BF97" s="102"/>
      <c r="BG97" s="102"/>
      <c r="BH97" s="102"/>
      <c r="BI97" s="102"/>
      <c r="BJ97" s="102"/>
    </row>
    <row r="98" spans="1:62" ht="16.5" customHeight="1">
      <c r="A98" s="102"/>
      <c r="B98" s="102"/>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c r="AI98" s="102"/>
      <c r="AJ98" s="102"/>
      <c r="AK98" s="102"/>
      <c r="AL98" s="102"/>
      <c r="AM98" s="102"/>
      <c r="AN98" s="102"/>
      <c r="AO98" s="102"/>
      <c r="AP98" s="102"/>
      <c r="AQ98" s="102"/>
      <c r="AR98" s="102"/>
      <c r="AS98" s="102"/>
      <c r="AT98" s="102"/>
      <c r="AU98" s="102"/>
      <c r="AV98" s="102"/>
      <c r="AW98" s="102"/>
      <c r="AX98" s="102"/>
      <c r="AY98" s="102"/>
      <c r="AZ98" s="102"/>
      <c r="BA98" s="102"/>
      <c r="BB98" s="102"/>
      <c r="BC98" s="102"/>
      <c r="BD98" s="102"/>
      <c r="BE98" s="102"/>
      <c r="BF98" s="102"/>
      <c r="BG98" s="102"/>
      <c r="BH98" s="102"/>
      <c r="BI98" s="102"/>
      <c r="BJ98" s="102"/>
    </row>
    <row r="99" spans="1:62" ht="16.5" customHeight="1">
      <c r="A99" s="102"/>
      <c r="B99" s="102"/>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c r="AH99" s="102"/>
      <c r="AI99" s="102"/>
      <c r="AJ99" s="102"/>
      <c r="AK99" s="102"/>
      <c r="AL99" s="102"/>
      <c r="AM99" s="102"/>
      <c r="AN99" s="102"/>
      <c r="AO99" s="102"/>
      <c r="AP99" s="102"/>
      <c r="AQ99" s="102"/>
      <c r="AR99" s="102"/>
      <c r="AS99" s="102"/>
      <c r="AT99" s="102"/>
      <c r="AU99" s="102"/>
      <c r="AV99" s="102"/>
      <c r="AW99" s="102"/>
      <c r="AX99" s="102"/>
      <c r="AY99" s="102"/>
      <c r="AZ99" s="102"/>
      <c r="BA99" s="102"/>
      <c r="BB99" s="102"/>
      <c r="BC99" s="102"/>
      <c r="BD99" s="102"/>
      <c r="BE99" s="102"/>
      <c r="BF99" s="102"/>
      <c r="BG99" s="102"/>
      <c r="BH99" s="102"/>
      <c r="BI99" s="102"/>
      <c r="BJ99" s="102"/>
    </row>
    <row r="100" spans="1:62" ht="16.5" customHeight="1">
      <c r="A100" s="102"/>
      <c r="B100" s="102"/>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c r="AI100" s="102"/>
      <c r="AJ100" s="102"/>
      <c r="AK100" s="102"/>
      <c r="AL100" s="102"/>
      <c r="AM100" s="102"/>
      <c r="AN100" s="102"/>
      <c r="AO100" s="102"/>
      <c r="AP100" s="102"/>
      <c r="AQ100" s="102"/>
      <c r="AR100" s="102"/>
      <c r="AS100" s="102"/>
      <c r="AT100" s="102"/>
      <c r="AU100" s="102"/>
      <c r="AV100" s="102"/>
      <c r="AW100" s="102"/>
      <c r="AX100" s="102"/>
      <c r="AY100" s="102"/>
      <c r="AZ100" s="102"/>
      <c r="BA100" s="102"/>
      <c r="BB100" s="102"/>
      <c r="BC100" s="102"/>
      <c r="BD100" s="102"/>
      <c r="BE100" s="102"/>
      <c r="BF100" s="102"/>
      <c r="BG100" s="102"/>
      <c r="BH100" s="102"/>
      <c r="BI100" s="102"/>
      <c r="BJ100" s="102"/>
    </row>
    <row r="101" spans="1:62" ht="16.5" customHeight="1">
      <c r="A101" s="102"/>
      <c r="B101" s="102"/>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102"/>
      <c r="AK101" s="102"/>
      <c r="AL101" s="102"/>
      <c r="AM101" s="102"/>
      <c r="AN101" s="102"/>
      <c r="AO101" s="102"/>
      <c r="AP101" s="102"/>
      <c r="AQ101" s="102"/>
      <c r="AR101" s="102"/>
      <c r="AS101" s="102"/>
      <c r="AT101" s="102"/>
      <c r="AU101" s="102"/>
      <c r="AV101" s="102"/>
      <c r="AW101" s="102"/>
      <c r="AX101" s="102"/>
      <c r="AY101" s="102"/>
      <c r="AZ101" s="102"/>
      <c r="BA101" s="102"/>
      <c r="BB101" s="102"/>
      <c r="BC101" s="102"/>
      <c r="BD101" s="102"/>
      <c r="BE101" s="102"/>
      <c r="BF101" s="102"/>
      <c r="BG101" s="102"/>
      <c r="BH101" s="102"/>
      <c r="BI101" s="102"/>
      <c r="BJ101" s="102"/>
    </row>
    <row r="102" spans="1:62" ht="16.5" customHeight="1">
      <c r="A102" s="102"/>
      <c r="B102" s="102"/>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2"/>
      <c r="AL102" s="102"/>
      <c r="AM102" s="102"/>
      <c r="AN102" s="102"/>
      <c r="AO102" s="102"/>
      <c r="AP102" s="102"/>
      <c r="AQ102" s="102"/>
      <c r="AR102" s="102"/>
      <c r="AS102" s="102"/>
      <c r="AT102" s="102"/>
      <c r="AU102" s="102"/>
      <c r="AV102" s="102"/>
      <c r="AW102" s="102"/>
      <c r="AX102" s="102"/>
      <c r="AY102" s="102"/>
      <c r="AZ102" s="102"/>
      <c r="BA102" s="102"/>
      <c r="BB102" s="102"/>
      <c r="BC102" s="102"/>
      <c r="BD102" s="102"/>
      <c r="BE102" s="102"/>
      <c r="BF102" s="102"/>
      <c r="BG102" s="102"/>
      <c r="BH102" s="102"/>
      <c r="BI102" s="102"/>
      <c r="BJ102" s="102"/>
    </row>
    <row r="103" spans="1:62" ht="16.5" customHeight="1">
      <c r="A103" s="102"/>
      <c r="B103" s="102"/>
      <c r="C103" s="102"/>
      <c r="D103" s="102"/>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c r="AI103" s="102"/>
      <c r="AJ103" s="102"/>
      <c r="AK103" s="102"/>
      <c r="AL103" s="102"/>
      <c r="AM103" s="102"/>
      <c r="AN103" s="102"/>
      <c r="AO103" s="102"/>
      <c r="AP103" s="102"/>
      <c r="AQ103" s="102"/>
      <c r="AR103" s="102"/>
      <c r="AS103" s="102"/>
      <c r="AT103" s="102"/>
      <c r="AU103" s="102"/>
      <c r="AV103" s="102"/>
      <c r="AW103" s="102"/>
      <c r="AX103" s="102"/>
      <c r="AY103" s="102"/>
      <c r="AZ103" s="102"/>
      <c r="BA103" s="102"/>
      <c r="BB103" s="102"/>
      <c r="BC103" s="102"/>
      <c r="BD103" s="102"/>
      <c r="BE103" s="102"/>
      <c r="BF103" s="102"/>
      <c r="BG103" s="102"/>
      <c r="BH103" s="102"/>
      <c r="BI103" s="102"/>
      <c r="BJ103" s="102"/>
    </row>
    <row r="104" spans="1:62" ht="16.5" customHeight="1">
      <c r="A104" s="102"/>
      <c r="B104" s="102"/>
      <c r="C104" s="102"/>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c r="AH104" s="102"/>
      <c r="AI104" s="102"/>
      <c r="AJ104" s="102"/>
      <c r="AK104" s="102"/>
      <c r="AL104" s="102"/>
      <c r="AM104" s="102"/>
      <c r="AN104" s="102"/>
      <c r="AO104" s="102"/>
      <c r="AP104" s="102"/>
      <c r="AQ104" s="102"/>
      <c r="AR104" s="102"/>
      <c r="AS104" s="102"/>
      <c r="AT104" s="102"/>
      <c r="AU104" s="102"/>
      <c r="AV104" s="102"/>
      <c r="AW104" s="102"/>
      <c r="AX104" s="102"/>
      <c r="AY104" s="102"/>
      <c r="AZ104" s="102"/>
      <c r="BA104" s="102"/>
      <c r="BB104" s="102"/>
      <c r="BC104" s="102"/>
      <c r="BD104" s="102"/>
      <c r="BE104" s="102"/>
      <c r="BF104" s="102"/>
      <c r="BG104" s="102"/>
      <c r="BH104" s="102"/>
      <c r="BI104" s="102"/>
      <c r="BJ104" s="102"/>
    </row>
    <row r="105" spans="1:62" ht="16.5" customHeight="1">
      <c r="A105" s="102"/>
      <c r="B105" s="102"/>
      <c r="C105" s="102"/>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c r="AI105" s="102"/>
      <c r="AJ105" s="102"/>
      <c r="AK105" s="102"/>
      <c r="AL105" s="102"/>
      <c r="AM105" s="102"/>
      <c r="AN105" s="102"/>
      <c r="AO105" s="102"/>
      <c r="AP105" s="102"/>
      <c r="AQ105" s="102"/>
      <c r="AR105" s="102"/>
      <c r="AS105" s="102"/>
      <c r="AT105" s="102"/>
      <c r="AU105" s="102"/>
      <c r="AV105" s="102"/>
      <c r="AW105" s="102"/>
      <c r="AX105" s="102"/>
      <c r="AY105" s="102"/>
      <c r="AZ105" s="102"/>
      <c r="BA105" s="102"/>
      <c r="BB105" s="102"/>
      <c r="BC105" s="102"/>
      <c r="BD105" s="102"/>
      <c r="BE105" s="102"/>
      <c r="BF105" s="102"/>
      <c r="BG105" s="102"/>
      <c r="BH105" s="102"/>
      <c r="BI105" s="102"/>
      <c r="BJ105" s="102"/>
    </row>
    <row r="106" spans="1:62" ht="16.5" customHeight="1">
      <c r="A106" s="102"/>
      <c r="B106" s="102"/>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102"/>
      <c r="AO106" s="102"/>
      <c r="AP106" s="102"/>
      <c r="AQ106" s="102"/>
      <c r="AR106" s="102"/>
      <c r="AS106" s="102"/>
      <c r="AT106" s="102"/>
      <c r="AU106" s="102"/>
      <c r="AV106" s="102"/>
      <c r="AW106" s="102"/>
      <c r="AX106" s="102"/>
      <c r="AY106" s="102"/>
      <c r="AZ106" s="102"/>
      <c r="BA106" s="102"/>
      <c r="BB106" s="102"/>
      <c r="BC106" s="102"/>
      <c r="BD106" s="102"/>
      <c r="BE106" s="102"/>
      <c r="BF106" s="102"/>
      <c r="BG106" s="102"/>
      <c r="BH106" s="102"/>
      <c r="BI106" s="102"/>
      <c r="BJ106" s="102"/>
    </row>
    <row r="107" spans="1:62" ht="16.5" customHeight="1">
      <c r="A107" s="102"/>
      <c r="B107" s="102"/>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c r="AL107" s="102"/>
      <c r="AM107" s="102"/>
      <c r="AN107" s="102"/>
      <c r="AO107" s="102"/>
      <c r="AP107" s="102"/>
      <c r="AQ107" s="102"/>
      <c r="AR107" s="102"/>
      <c r="AS107" s="102"/>
      <c r="AT107" s="102"/>
      <c r="AU107" s="102"/>
      <c r="AV107" s="102"/>
      <c r="AW107" s="102"/>
      <c r="AX107" s="102"/>
      <c r="AY107" s="102"/>
      <c r="AZ107" s="102"/>
      <c r="BA107" s="102"/>
      <c r="BB107" s="102"/>
      <c r="BC107" s="102"/>
      <c r="BD107" s="102"/>
      <c r="BE107" s="102"/>
      <c r="BF107" s="102"/>
      <c r="BG107" s="102"/>
      <c r="BH107" s="102"/>
      <c r="BI107" s="102"/>
      <c r="BJ107" s="102"/>
    </row>
    <row r="108" spans="1:62" ht="16.5" customHeight="1">
      <c r="A108" s="102"/>
      <c r="B108" s="102"/>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2"/>
      <c r="AP108" s="102"/>
      <c r="AQ108" s="102"/>
      <c r="AR108" s="102"/>
      <c r="AS108" s="102"/>
      <c r="AT108" s="102"/>
      <c r="AU108" s="102"/>
      <c r="AV108" s="102"/>
      <c r="AW108" s="102"/>
      <c r="AX108" s="102"/>
      <c r="AY108" s="102"/>
      <c r="AZ108" s="102"/>
      <c r="BA108" s="102"/>
      <c r="BB108" s="102"/>
      <c r="BC108" s="102"/>
      <c r="BD108" s="102"/>
      <c r="BE108" s="102"/>
      <c r="BF108" s="102"/>
      <c r="BG108" s="102"/>
      <c r="BH108" s="102"/>
      <c r="BI108" s="102"/>
      <c r="BJ108" s="102"/>
    </row>
    <row r="109" spans="1:62" ht="16.5" customHeight="1">
      <c r="A109" s="102"/>
      <c r="B109" s="102"/>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c r="AI109" s="102"/>
      <c r="AJ109" s="102"/>
      <c r="AK109" s="102"/>
      <c r="AL109" s="102"/>
      <c r="AM109" s="102"/>
      <c r="AN109" s="102"/>
      <c r="AO109" s="102"/>
      <c r="AP109" s="102"/>
      <c r="AQ109" s="102"/>
      <c r="AR109" s="102"/>
      <c r="AS109" s="102"/>
      <c r="AT109" s="102"/>
      <c r="AU109" s="102"/>
      <c r="AV109" s="102"/>
      <c r="AW109" s="102"/>
      <c r="AX109" s="102"/>
      <c r="AY109" s="102"/>
      <c r="AZ109" s="102"/>
      <c r="BA109" s="102"/>
      <c r="BB109" s="102"/>
      <c r="BC109" s="102"/>
      <c r="BD109" s="102"/>
      <c r="BE109" s="102"/>
      <c r="BF109" s="102"/>
      <c r="BG109" s="102"/>
      <c r="BH109" s="102"/>
      <c r="BI109" s="102"/>
      <c r="BJ109" s="102"/>
    </row>
    <row r="110" spans="1:62" ht="16.5" customHeight="1">
      <c r="A110" s="102"/>
      <c r="B110" s="102"/>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c r="AL110" s="102"/>
      <c r="AM110" s="102"/>
      <c r="AN110" s="102"/>
      <c r="AO110" s="102"/>
      <c r="AP110" s="102"/>
      <c r="AQ110" s="102"/>
      <c r="AR110" s="102"/>
      <c r="AS110" s="102"/>
      <c r="AT110" s="102"/>
      <c r="AU110" s="102"/>
      <c r="AV110" s="102"/>
      <c r="AW110" s="102"/>
      <c r="AX110" s="102"/>
      <c r="AY110" s="102"/>
      <c r="AZ110" s="102"/>
      <c r="BA110" s="102"/>
      <c r="BB110" s="102"/>
      <c r="BC110" s="102"/>
      <c r="BD110" s="102"/>
      <c r="BE110" s="102"/>
      <c r="BF110" s="102"/>
      <c r="BG110" s="102"/>
      <c r="BH110" s="102"/>
      <c r="BI110" s="102"/>
      <c r="BJ110" s="102"/>
    </row>
    <row r="111" spans="1:62" ht="16.5" customHeight="1">
      <c r="A111" s="102"/>
      <c r="B111" s="102"/>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c r="AJ111" s="102"/>
      <c r="AK111" s="102"/>
      <c r="AL111" s="102"/>
      <c r="AM111" s="102"/>
      <c r="AN111" s="102"/>
      <c r="AO111" s="102"/>
      <c r="AP111" s="102"/>
      <c r="AQ111" s="102"/>
      <c r="AR111" s="102"/>
      <c r="AS111" s="102"/>
      <c r="AT111" s="102"/>
      <c r="AU111" s="102"/>
      <c r="AV111" s="102"/>
      <c r="AW111" s="102"/>
      <c r="AX111" s="102"/>
      <c r="AY111" s="102"/>
      <c r="AZ111" s="102"/>
      <c r="BA111" s="102"/>
      <c r="BB111" s="102"/>
      <c r="BC111" s="102"/>
      <c r="BD111" s="102"/>
      <c r="BE111" s="102"/>
      <c r="BF111" s="102"/>
      <c r="BG111" s="102"/>
      <c r="BH111" s="102"/>
      <c r="BI111" s="102"/>
      <c r="BJ111" s="102"/>
    </row>
    <row r="112" spans="1:62" ht="16.5" customHeight="1">
      <c r="A112" s="102"/>
      <c r="B112" s="102"/>
      <c r="C112" s="102"/>
      <c r="D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c r="AI112" s="102"/>
      <c r="AJ112" s="102"/>
      <c r="AK112" s="102"/>
      <c r="AL112" s="102"/>
      <c r="AM112" s="102"/>
      <c r="AN112" s="102"/>
      <c r="AO112" s="102"/>
      <c r="AP112" s="102"/>
      <c r="AQ112" s="102"/>
      <c r="AR112" s="102"/>
      <c r="AS112" s="102"/>
      <c r="AT112" s="102"/>
      <c r="AU112" s="102"/>
      <c r="AV112" s="102"/>
      <c r="AW112" s="102"/>
      <c r="AX112" s="102"/>
      <c r="AY112" s="102"/>
      <c r="AZ112" s="102"/>
      <c r="BA112" s="102"/>
      <c r="BB112" s="102"/>
      <c r="BC112" s="102"/>
      <c r="BD112" s="102"/>
      <c r="BE112" s="102"/>
      <c r="BF112" s="102"/>
      <c r="BG112" s="102"/>
      <c r="BH112" s="102"/>
      <c r="BI112" s="102"/>
      <c r="BJ112" s="102"/>
    </row>
    <row r="113" spans="1:62" ht="16.5" customHeight="1">
      <c r="A113" s="102"/>
      <c r="B113" s="102"/>
      <c r="C113" s="102"/>
      <c r="D113" s="102"/>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c r="AA113" s="102"/>
      <c r="AB113" s="102"/>
      <c r="AC113" s="102"/>
      <c r="AD113" s="102"/>
      <c r="AE113" s="102"/>
      <c r="AF113" s="102"/>
      <c r="AG113" s="102"/>
      <c r="AH113" s="102"/>
      <c r="AI113" s="102"/>
      <c r="AJ113" s="102"/>
      <c r="AK113" s="102"/>
      <c r="AL113" s="102"/>
      <c r="AM113" s="102"/>
      <c r="AN113" s="102"/>
      <c r="AO113" s="102"/>
      <c r="AP113" s="102"/>
      <c r="AQ113" s="102"/>
      <c r="AR113" s="102"/>
      <c r="AS113" s="102"/>
      <c r="AT113" s="102"/>
      <c r="AU113" s="102"/>
      <c r="AV113" s="102"/>
      <c r="AW113" s="102"/>
      <c r="AX113" s="102"/>
      <c r="AY113" s="102"/>
      <c r="AZ113" s="102"/>
      <c r="BA113" s="102"/>
      <c r="BB113" s="102"/>
      <c r="BC113" s="102"/>
      <c r="BD113" s="102"/>
      <c r="BE113" s="102"/>
      <c r="BF113" s="102"/>
      <c r="BG113" s="102"/>
      <c r="BH113" s="102"/>
      <c r="BI113" s="102"/>
      <c r="BJ113" s="102"/>
    </row>
    <row r="114" spans="1:62" ht="16.5" customHeight="1">
      <c r="A114" s="102"/>
      <c r="B114" s="102"/>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c r="AI114" s="102"/>
      <c r="AJ114" s="102"/>
      <c r="AK114" s="102"/>
      <c r="AL114" s="102"/>
      <c r="AM114" s="102"/>
      <c r="AN114" s="102"/>
      <c r="AO114" s="102"/>
      <c r="AP114" s="102"/>
      <c r="AQ114" s="102"/>
      <c r="AR114" s="102"/>
      <c r="AS114" s="102"/>
      <c r="AT114" s="102"/>
      <c r="AU114" s="102"/>
      <c r="AV114" s="102"/>
      <c r="AW114" s="102"/>
      <c r="AX114" s="102"/>
      <c r="AY114" s="102"/>
      <c r="AZ114" s="102"/>
      <c r="BA114" s="102"/>
      <c r="BB114" s="102"/>
      <c r="BC114" s="102"/>
      <c r="BD114" s="102"/>
      <c r="BE114" s="102"/>
      <c r="BF114" s="102"/>
      <c r="BG114" s="102"/>
      <c r="BH114" s="102"/>
      <c r="BI114" s="102"/>
      <c r="BJ114" s="102"/>
    </row>
    <row r="115" spans="1:62" ht="16.5" customHeight="1">
      <c r="A115" s="102"/>
      <c r="B115" s="102"/>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102"/>
      <c r="AC115" s="102"/>
      <c r="AD115" s="102"/>
      <c r="AE115" s="102"/>
      <c r="AF115" s="102"/>
      <c r="AG115" s="102"/>
      <c r="AH115" s="102"/>
      <c r="AI115" s="102"/>
      <c r="AJ115" s="102"/>
      <c r="AK115" s="102"/>
      <c r="AL115" s="102"/>
      <c r="AM115" s="102"/>
      <c r="AN115" s="102"/>
      <c r="AO115" s="102"/>
      <c r="AP115" s="102"/>
      <c r="AQ115" s="102"/>
      <c r="AR115" s="102"/>
      <c r="AS115" s="102"/>
      <c r="AT115" s="102"/>
      <c r="AU115" s="102"/>
      <c r="AV115" s="102"/>
      <c r="AW115" s="102"/>
      <c r="AX115" s="102"/>
      <c r="AY115" s="102"/>
      <c r="AZ115" s="102"/>
      <c r="BA115" s="102"/>
      <c r="BB115" s="102"/>
      <c r="BC115" s="102"/>
      <c r="BD115" s="102"/>
      <c r="BE115" s="102"/>
      <c r="BF115" s="102"/>
      <c r="BG115" s="102"/>
      <c r="BH115" s="102"/>
      <c r="BI115" s="102"/>
      <c r="BJ115" s="102"/>
    </row>
    <row r="116" spans="1:62" ht="16.5" customHeight="1">
      <c r="A116" s="102"/>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c r="AI116" s="102"/>
      <c r="AJ116" s="102"/>
      <c r="AK116" s="102"/>
      <c r="AL116" s="102"/>
      <c r="AM116" s="102"/>
      <c r="AN116" s="102"/>
      <c r="AO116" s="102"/>
      <c r="AP116" s="102"/>
      <c r="AQ116" s="102"/>
      <c r="AR116" s="102"/>
      <c r="AS116" s="102"/>
      <c r="AT116" s="102"/>
      <c r="AU116" s="102"/>
      <c r="AV116" s="102"/>
      <c r="AW116" s="102"/>
      <c r="AX116" s="102"/>
      <c r="AY116" s="102"/>
      <c r="AZ116" s="102"/>
      <c r="BA116" s="102"/>
      <c r="BB116" s="102"/>
      <c r="BC116" s="102"/>
      <c r="BD116" s="102"/>
      <c r="BE116" s="102"/>
      <c r="BF116" s="102"/>
      <c r="BG116" s="102"/>
      <c r="BH116" s="102"/>
      <c r="BI116" s="102"/>
      <c r="BJ116" s="102"/>
    </row>
    <row r="117" spans="1:62" ht="16.5" customHeight="1">
      <c r="A117" s="102"/>
      <c r="B117" s="102"/>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c r="AI117" s="102"/>
      <c r="AJ117" s="102"/>
      <c r="AK117" s="102"/>
      <c r="AL117" s="102"/>
      <c r="AM117" s="102"/>
      <c r="AN117" s="102"/>
      <c r="AO117" s="102"/>
      <c r="AP117" s="102"/>
      <c r="AQ117" s="102"/>
      <c r="AR117" s="102"/>
      <c r="AS117" s="102"/>
      <c r="AT117" s="102"/>
      <c r="AU117" s="102"/>
      <c r="AV117" s="102"/>
      <c r="AW117" s="102"/>
      <c r="AX117" s="102"/>
      <c r="AY117" s="102"/>
      <c r="AZ117" s="102"/>
      <c r="BA117" s="102"/>
      <c r="BB117" s="102"/>
      <c r="BC117" s="102"/>
      <c r="BD117" s="102"/>
      <c r="BE117" s="102"/>
      <c r="BF117" s="102"/>
      <c r="BG117" s="102"/>
      <c r="BH117" s="102"/>
      <c r="BI117" s="102"/>
      <c r="BJ117" s="102"/>
    </row>
    <row r="118" spans="1:62" ht="16.5" customHeight="1">
      <c r="A118" s="102"/>
      <c r="B118" s="102"/>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c r="AI118" s="102"/>
      <c r="AJ118" s="102"/>
      <c r="AK118" s="102"/>
      <c r="AL118" s="102"/>
      <c r="AM118" s="102"/>
      <c r="AN118" s="102"/>
      <c r="AO118" s="102"/>
      <c r="AP118" s="102"/>
      <c r="AQ118" s="102"/>
      <c r="AR118" s="102"/>
      <c r="AS118" s="102"/>
      <c r="AT118" s="102"/>
      <c r="AU118" s="102"/>
      <c r="AV118" s="102"/>
      <c r="AW118" s="102"/>
      <c r="AX118" s="102"/>
      <c r="AY118" s="102"/>
      <c r="AZ118" s="102"/>
      <c r="BA118" s="102"/>
      <c r="BB118" s="102"/>
      <c r="BC118" s="102"/>
      <c r="BD118" s="102"/>
      <c r="BE118" s="102"/>
      <c r="BF118" s="102"/>
      <c r="BG118" s="102"/>
      <c r="BH118" s="102"/>
      <c r="BI118" s="102"/>
      <c r="BJ118" s="102"/>
    </row>
    <row r="119" spans="1:62" ht="16.5" customHeight="1">
      <c r="A119" s="102"/>
      <c r="B119" s="102"/>
      <c r="C119" s="102"/>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c r="AA119" s="102"/>
      <c r="AB119" s="102"/>
      <c r="AC119" s="102"/>
      <c r="AD119" s="102"/>
      <c r="AE119" s="102"/>
      <c r="AF119" s="102"/>
      <c r="AG119" s="102"/>
      <c r="AH119" s="102"/>
      <c r="AI119" s="102"/>
      <c r="AJ119" s="102"/>
      <c r="AK119" s="102"/>
      <c r="AL119" s="102"/>
      <c r="AM119" s="102"/>
      <c r="AN119" s="102"/>
      <c r="AO119" s="102"/>
      <c r="AP119" s="102"/>
      <c r="AQ119" s="102"/>
      <c r="AR119" s="102"/>
      <c r="AS119" s="102"/>
      <c r="AT119" s="102"/>
      <c r="AU119" s="102"/>
      <c r="AV119" s="102"/>
      <c r="AW119" s="102"/>
      <c r="AX119" s="102"/>
      <c r="AY119" s="102"/>
      <c r="AZ119" s="102"/>
      <c r="BA119" s="102"/>
      <c r="BB119" s="102"/>
      <c r="BC119" s="102"/>
      <c r="BD119" s="102"/>
      <c r="BE119" s="102"/>
      <c r="BF119" s="102"/>
      <c r="BG119" s="102"/>
      <c r="BH119" s="102"/>
      <c r="BI119" s="102"/>
      <c r="BJ119" s="102"/>
    </row>
    <row r="120" spans="1:62" ht="16.5" customHeight="1">
      <c r="A120" s="102"/>
      <c r="B120" s="102"/>
      <c r="C120" s="102"/>
      <c r="D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c r="AA120" s="102"/>
      <c r="AB120" s="102"/>
      <c r="AC120" s="102"/>
      <c r="AD120" s="102"/>
      <c r="AE120" s="102"/>
      <c r="AF120" s="102"/>
      <c r="AG120" s="102"/>
      <c r="AH120" s="102"/>
      <c r="AI120" s="102"/>
      <c r="AJ120" s="102"/>
      <c r="AK120" s="102"/>
      <c r="AL120" s="102"/>
      <c r="AM120" s="102"/>
      <c r="AN120" s="102"/>
      <c r="AO120" s="102"/>
      <c r="AP120" s="102"/>
      <c r="AQ120" s="102"/>
      <c r="AR120" s="102"/>
      <c r="AS120" s="102"/>
      <c r="AT120" s="102"/>
      <c r="AU120" s="102"/>
      <c r="AV120" s="102"/>
      <c r="AW120" s="102"/>
      <c r="AX120" s="102"/>
      <c r="AY120" s="102"/>
      <c r="AZ120" s="102"/>
      <c r="BA120" s="102"/>
      <c r="BB120" s="102"/>
      <c r="BC120" s="102"/>
      <c r="BD120" s="102"/>
      <c r="BE120" s="102"/>
      <c r="BF120" s="102"/>
      <c r="BG120" s="102"/>
      <c r="BH120" s="102"/>
      <c r="BI120" s="102"/>
      <c r="BJ120" s="102"/>
    </row>
    <row r="121" spans="1:62" ht="16.5" customHeight="1">
      <c r="A121" s="102"/>
      <c r="B121" s="102"/>
      <c r="C121" s="102"/>
      <c r="D121" s="102"/>
      <c r="E121" s="102"/>
      <c r="F121" s="102"/>
      <c r="G121" s="102"/>
      <c r="H121" s="102"/>
      <c r="I121" s="102"/>
      <c r="J121" s="102"/>
      <c r="K121" s="102"/>
      <c r="L121" s="102"/>
      <c r="M121" s="102"/>
      <c r="N121" s="102"/>
      <c r="O121" s="102"/>
      <c r="P121" s="102"/>
      <c r="Q121" s="102"/>
      <c r="R121" s="102"/>
      <c r="S121" s="102"/>
      <c r="T121" s="102"/>
      <c r="U121" s="102"/>
      <c r="V121" s="102"/>
      <c r="W121" s="102"/>
      <c r="X121" s="102"/>
      <c r="Y121" s="102"/>
      <c r="Z121" s="102"/>
      <c r="AA121" s="102"/>
      <c r="AB121" s="102"/>
      <c r="AC121" s="102"/>
      <c r="AD121" s="102"/>
      <c r="AE121" s="102"/>
      <c r="AF121" s="102"/>
      <c r="AG121" s="102"/>
      <c r="AH121" s="102"/>
      <c r="AI121" s="102"/>
      <c r="AJ121" s="102"/>
      <c r="AK121" s="102"/>
      <c r="AL121" s="102"/>
      <c r="AM121" s="102"/>
      <c r="AN121" s="102"/>
      <c r="AO121" s="102"/>
      <c r="AP121" s="102"/>
      <c r="AQ121" s="102"/>
      <c r="AR121" s="102"/>
      <c r="AS121" s="102"/>
      <c r="AT121" s="102"/>
      <c r="AU121" s="102"/>
      <c r="AV121" s="102"/>
      <c r="AW121" s="102"/>
      <c r="AX121" s="102"/>
      <c r="AY121" s="102"/>
      <c r="AZ121" s="102"/>
      <c r="BA121" s="102"/>
      <c r="BB121" s="102"/>
      <c r="BC121" s="102"/>
      <c r="BD121" s="102"/>
      <c r="BE121" s="102"/>
      <c r="BF121" s="102"/>
      <c r="BG121" s="102"/>
      <c r="BH121" s="102"/>
      <c r="BI121" s="102"/>
      <c r="BJ121" s="102"/>
    </row>
    <row r="122" spans="1:62" ht="16.5" customHeight="1">
      <c r="A122" s="102"/>
      <c r="B122" s="102"/>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2"/>
      <c r="AP122" s="102"/>
      <c r="AQ122" s="102"/>
      <c r="AR122" s="102"/>
      <c r="AS122" s="102"/>
      <c r="AT122" s="102"/>
      <c r="AU122" s="102"/>
      <c r="AV122" s="102"/>
      <c r="AW122" s="102"/>
      <c r="AX122" s="102"/>
      <c r="AY122" s="102"/>
      <c r="AZ122" s="102"/>
      <c r="BA122" s="102"/>
      <c r="BB122" s="102"/>
      <c r="BC122" s="102"/>
      <c r="BD122" s="102"/>
      <c r="BE122" s="102"/>
      <c r="BF122" s="102"/>
      <c r="BG122" s="102"/>
      <c r="BH122" s="102"/>
      <c r="BI122" s="102"/>
      <c r="BJ122" s="102"/>
    </row>
    <row r="123" spans="1:62" ht="16.5" customHeight="1">
      <c r="A123" s="102"/>
      <c r="B123" s="102"/>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c r="AA123" s="102"/>
      <c r="AB123" s="102"/>
      <c r="AC123" s="102"/>
      <c r="AD123" s="102"/>
      <c r="AE123" s="102"/>
      <c r="AF123" s="102"/>
      <c r="AG123" s="102"/>
      <c r="AH123" s="102"/>
      <c r="AI123" s="102"/>
      <c r="AJ123" s="102"/>
      <c r="AK123" s="102"/>
      <c r="AL123" s="102"/>
      <c r="AM123" s="102"/>
      <c r="AN123" s="102"/>
      <c r="AO123" s="102"/>
      <c r="AP123" s="102"/>
      <c r="AQ123" s="102"/>
      <c r="AR123" s="102"/>
      <c r="AS123" s="102"/>
      <c r="AT123" s="102"/>
      <c r="AU123" s="102"/>
      <c r="AV123" s="102"/>
      <c r="AW123" s="102"/>
      <c r="AX123" s="102"/>
      <c r="AY123" s="102"/>
      <c r="AZ123" s="102"/>
      <c r="BA123" s="102"/>
      <c r="BB123" s="102"/>
      <c r="BC123" s="102"/>
      <c r="BD123" s="102"/>
      <c r="BE123" s="102"/>
      <c r="BF123" s="102"/>
      <c r="BG123" s="102"/>
      <c r="BH123" s="102"/>
      <c r="BI123" s="102"/>
      <c r="BJ123" s="102"/>
    </row>
    <row r="124" spans="1:62" ht="16.5" customHeight="1">
      <c r="A124" s="102"/>
      <c r="B124" s="102"/>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c r="AA124" s="102"/>
      <c r="AB124" s="102"/>
      <c r="AC124" s="102"/>
      <c r="AD124" s="102"/>
      <c r="AE124" s="102"/>
      <c r="AF124" s="102"/>
      <c r="AG124" s="102"/>
      <c r="AH124" s="102"/>
      <c r="AI124" s="102"/>
      <c r="AJ124" s="102"/>
      <c r="AK124" s="102"/>
      <c r="AL124" s="102"/>
      <c r="AM124" s="102"/>
      <c r="AN124" s="102"/>
      <c r="AO124" s="102"/>
      <c r="AP124" s="102"/>
      <c r="AQ124" s="102"/>
      <c r="AR124" s="102"/>
      <c r="AS124" s="102"/>
      <c r="AT124" s="102"/>
      <c r="AU124" s="102"/>
      <c r="AV124" s="102"/>
      <c r="AW124" s="102"/>
      <c r="AX124" s="102"/>
      <c r="AY124" s="102"/>
      <c r="AZ124" s="102"/>
      <c r="BA124" s="102"/>
      <c r="BB124" s="102"/>
      <c r="BC124" s="102"/>
      <c r="BD124" s="102"/>
      <c r="BE124" s="102"/>
      <c r="BF124" s="102"/>
      <c r="BG124" s="102"/>
      <c r="BH124" s="102"/>
      <c r="BI124" s="102"/>
      <c r="BJ124" s="102"/>
    </row>
    <row r="125" spans="1:62" ht="16.5" customHeight="1">
      <c r="A125" s="102"/>
      <c r="B125" s="102"/>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2"/>
      <c r="AY125" s="102"/>
      <c r="AZ125" s="102"/>
      <c r="BA125" s="102"/>
      <c r="BB125" s="102"/>
      <c r="BC125" s="102"/>
      <c r="BD125" s="102"/>
      <c r="BE125" s="102"/>
      <c r="BF125" s="102"/>
      <c r="BG125" s="102"/>
      <c r="BH125" s="102"/>
      <c r="BI125" s="102"/>
      <c r="BJ125" s="102"/>
    </row>
    <row r="126" spans="1:62" ht="16.5" customHeight="1">
      <c r="A126" s="102"/>
      <c r="B126" s="102"/>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c r="AA126" s="102"/>
      <c r="AB126" s="102"/>
      <c r="AC126" s="102"/>
      <c r="AD126" s="102"/>
      <c r="AE126" s="102"/>
      <c r="AF126" s="102"/>
      <c r="AG126" s="102"/>
      <c r="AH126" s="102"/>
      <c r="AI126" s="102"/>
      <c r="AJ126" s="102"/>
      <c r="AK126" s="102"/>
      <c r="AL126" s="102"/>
      <c r="AM126" s="102"/>
      <c r="AN126" s="102"/>
      <c r="AO126" s="102"/>
      <c r="AP126" s="102"/>
      <c r="AQ126" s="102"/>
      <c r="AR126" s="102"/>
      <c r="AS126" s="102"/>
      <c r="AT126" s="102"/>
      <c r="AU126" s="102"/>
      <c r="AV126" s="102"/>
      <c r="AW126" s="102"/>
      <c r="AX126" s="102"/>
      <c r="AY126" s="102"/>
      <c r="AZ126" s="102"/>
      <c r="BA126" s="102"/>
      <c r="BB126" s="102"/>
      <c r="BC126" s="102"/>
      <c r="BD126" s="102"/>
      <c r="BE126" s="102"/>
      <c r="BF126" s="102"/>
      <c r="BG126" s="102"/>
      <c r="BH126" s="102"/>
      <c r="BI126" s="102"/>
      <c r="BJ126" s="102"/>
    </row>
    <row r="127" spans="1:62" ht="16.5" customHeight="1">
      <c r="A127" s="102"/>
      <c r="B127" s="102"/>
      <c r="C127" s="102"/>
      <c r="D127" s="102"/>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c r="AA127" s="102"/>
      <c r="AB127" s="102"/>
      <c r="AC127" s="102"/>
      <c r="AD127" s="102"/>
      <c r="AE127" s="102"/>
      <c r="AF127" s="102"/>
      <c r="AG127" s="102"/>
      <c r="AH127" s="102"/>
      <c r="AI127" s="102"/>
      <c r="AJ127" s="102"/>
      <c r="AK127" s="102"/>
      <c r="AL127" s="102"/>
      <c r="AM127" s="102"/>
      <c r="AN127" s="102"/>
      <c r="AO127" s="102"/>
      <c r="AP127" s="102"/>
      <c r="AQ127" s="102"/>
      <c r="AR127" s="102"/>
      <c r="AS127" s="102"/>
      <c r="AT127" s="102"/>
      <c r="AU127" s="102"/>
      <c r="AV127" s="102"/>
      <c r="AW127" s="102"/>
      <c r="AX127" s="102"/>
      <c r="AY127" s="102"/>
      <c r="AZ127" s="102"/>
      <c r="BA127" s="102"/>
      <c r="BB127" s="102"/>
      <c r="BC127" s="102"/>
      <c r="BD127" s="102"/>
      <c r="BE127" s="102"/>
      <c r="BF127" s="102"/>
      <c r="BG127" s="102"/>
      <c r="BH127" s="102"/>
      <c r="BI127" s="102"/>
      <c r="BJ127" s="102"/>
    </row>
    <row r="128" spans="1:62" ht="16.5" customHeight="1">
      <c r="A128" s="102"/>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c r="AG128" s="102"/>
      <c r="AH128" s="102"/>
      <c r="AI128" s="102"/>
      <c r="AJ128" s="102"/>
      <c r="AK128" s="102"/>
      <c r="AL128" s="102"/>
      <c r="AM128" s="102"/>
      <c r="AN128" s="102"/>
      <c r="AO128" s="102"/>
      <c r="AP128" s="102"/>
      <c r="AQ128" s="102"/>
      <c r="AR128" s="102"/>
      <c r="AS128" s="102"/>
      <c r="AT128" s="102"/>
      <c r="AU128" s="102"/>
      <c r="AV128" s="102"/>
      <c r="AW128" s="102"/>
      <c r="AX128" s="102"/>
      <c r="AY128" s="102"/>
      <c r="AZ128" s="102"/>
      <c r="BA128" s="102"/>
      <c r="BB128" s="102"/>
      <c r="BC128" s="102"/>
      <c r="BD128" s="102"/>
      <c r="BE128" s="102"/>
      <c r="BF128" s="102"/>
      <c r="BG128" s="102"/>
      <c r="BH128" s="102"/>
      <c r="BI128" s="102"/>
      <c r="BJ128" s="102"/>
    </row>
    <row r="129" spans="1:62" ht="16.5" customHeight="1">
      <c r="A129" s="102"/>
      <c r="B129" s="102"/>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c r="AA129" s="102"/>
      <c r="AB129" s="102"/>
      <c r="AC129" s="102"/>
      <c r="AD129" s="102"/>
      <c r="AE129" s="102"/>
      <c r="AF129" s="102"/>
      <c r="AG129" s="102"/>
      <c r="AH129" s="102"/>
      <c r="AI129" s="102"/>
      <c r="AJ129" s="102"/>
      <c r="AK129" s="102"/>
      <c r="AL129" s="102"/>
      <c r="AM129" s="102"/>
      <c r="AN129" s="102"/>
      <c r="AO129" s="102"/>
      <c r="AP129" s="102"/>
      <c r="AQ129" s="102"/>
      <c r="AR129" s="102"/>
      <c r="AS129" s="102"/>
      <c r="AT129" s="102"/>
      <c r="AU129" s="102"/>
      <c r="AV129" s="102"/>
      <c r="AW129" s="102"/>
      <c r="AX129" s="102"/>
      <c r="AY129" s="102"/>
      <c r="AZ129" s="102"/>
      <c r="BA129" s="102"/>
      <c r="BB129" s="102"/>
      <c r="BC129" s="102"/>
      <c r="BD129" s="102"/>
      <c r="BE129" s="102"/>
      <c r="BF129" s="102"/>
      <c r="BG129" s="102"/>
      <c r="BH129" s="102"/>
      <c r="BI129" s="102"/>
      <c r="BJ129" s="102"/>
    </row>
    <row r="130" spans="1:62" ht="16.5" customHeight="1">
      <c r="A130" s="102"/>
      <c r="B130" s="102"/>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c r="AA130" s="102"/>
      <c r="AB130" s="102"/>
      <c r="AC130" s="102"/>
      <c r="AD130" s="102"/>
      <c r="AE130" s="102"/>
      <c r="AF130" s="102"/>
      <c r="AG130" s="102"/>
      <c r="AH130" s="102"/>
      <c r="AI130" s="102"/>
      <c r="AJ130" s="102"/>
      <c r="AK130" s="102"/>
      <c r="AL130" s="102"/>
      <c r="AM130" s="102"/>
      <c r="AN130" s="102"/>
      <c r="AO130" s="102"/>
      <c r="AP130" s="102"/>
      <c r="AQ130" s="102"/>
      <c r="AR130" s="102"/>
      <c r="AS130" s="102"/>
      <c r="AT130" s="102"/>
      <c r="AU130" s="102"/>
      <c r="AV130" s="102"/>
      <c r="AW130" s="102"/>
      <c r="AX130" s="102"/>
      <c r="AY130" s="102"/>
      <c r="AZ130" s="102"/>
      <c r="BA130" s="102"/>
      <c r="BB130" s="102"/>
      <c r="BC130" s="102"/>
      <c r="BD130" s="102"/>
      <c r="BE130" s="102"/>
      <c r="BF130" s="102"/>
      <c r="BG130" s="102"/>
      <c r="BH130" s="102"/>
      <c r="BI130" s="102"/>
      <c r="BJ130" s="102"/>
    </row>
    <row r="131" spans="1:62" ht="16.5" customHeight="1">
      <c r="A131" s="102"/>
      <c r="B131" s="102"/>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2"/>
      <c r="AY131" s="102"/>
      <c r="AZ131" s="102"/>
      <c r="BA131" s="102"/>
      <c r="BB131" s="102"/>
      <c r="BC131" s="102"/>
      <c r="BD131" s="102"/>
      <c r="BE131" s="102"/>
      <c r="BF131" s="102"/>
      <c r="BG131" s="102"/>
      <c r="BH131" s="102"/>
      <c r="BI131" s="102"/>
      <c r="BJ131" s="102"/>
    </row>
    <row r="132" spans="1:62" ht="16.5" customHeight="1">
      <c r="A132" s="102"/>
      <c r="B132" s="102"/>
      <c r="C132" s="102"/>
      <c r="D132" s="102"/>
      <c r="E132" s="102"/>
      <c r="F132" s="102"/>
      <c r="G132" s="102"/>
      <c r="H132" s="102"/>
      <c r="I132" s="102"/>
      <c r="J132" s="102"/>
      <c r="K132" s="102"/>
      <c r="L132" s="102"/>
      <c r="M132" s="102"/>
      <c r="N132" s="102"/>
      <c r="O132" s="102"/>
      <c r="P132" s="102"/>
      <c r="Q132" s="102"/>
      <c r="R132" s="102"/>
      <c r="S132" s="102"/>
      <c r="T132" s="102"/>
      <c r="U132" s="102"/>
      <c r="V132" s="102"/>
      <c r="W132" s="102"/>
      <c r="X132" s="102"/>
      <c r="Y132" s="102"/>
      <c r="Z132" s="102"/>
      <c r="AA132" s="102"/>
      <c r="AB132" s="102"/>
      <c r="AC132" s="102"/>
      <c r="AD132" s="102"/>
      <c r="AE132" s="102"/>
      <c r="AF132" s="102"/>
      <c r="AG132" s="102"/>
      <c r="AH132" s="102"/>
      <c r="AI132" s="102"/>
      <c r="AJ132" s="102"/>
      <c r="AK132" s="102"/>
      <c r="AL132" s="102"/>
      <c r="AM132" s="102"/>
      <c r="AN132" s="102"/>
      <c r="AO132" s="102"/>
      <c r="AP132" s="102"/>
      <c r="AQ132" s="102"/>
      <c r="AR132" s="102"/>
      <c r="AS132" s="102"/>
      <c r="AT132" s="102"/>
      <c r="AU132" s="102"/>
      <c r="AV132" s="102"/>
      <c r="AW132" s="102"/>
      <c r="AX132" s="102"/>
      <c r="AY132" s="102"/>
      <c r="AZ132" s="102"/>
      <c r="BA132" s="102"/>
      <c r="BB132" s="102"/>
      <c r="BC132" s="102"/>
      <c r="BD132" s="102"/>
      <c r="BE132" s="102"/>
      <c r="BF132" s="102"/>
      <c r="BG132" s="102"/>
      <c r="BH132" s="102"/>
      <c r="BI132" s="102"/>
      <c r="BJ132" s="102"/>
    </row>
    <row r="133" spans="1:62" ht="16.5" customHeight="1">
      <c r="A133" s="102"/>
      <c r="B133" s="102"/>
      <c r="C133" s="102"/>
      <c r="D133" s="102"/>
      <c r="E133" s="102"/>
      <c r="F133" s="102"/>
      <c r="G133" s="102"/>
      <c r="H133" s="102"/>
      <c r="I133" s="102"/>
      <c r="J133" s="102"/>
      <c r="K133" s="102"/>
      <c r="L133" s="102"/>
      <c r="M133" s="102"/>
      <c r="N133" s="102"/>
      <c r="O133" s="102"/>
      <c r="P133" s="102"/>
      <c r="Q133" s="102"/>
      <c r="R133" s="102"/>
      <c r="S133" s="102"/>
      <c r="T133" s="102"/>
      <c r="U133" s="102"/>
      <c r="V133" s="102"/>
      <c r="W133" s="102"/>
      <c r="X133" s="102"/>
      <c r="Y133" s="102"/>
      <c r="Z133" s="102"/>
      <c r="AA133" s="102"/>
      <c r="AB133" s="102"/>
      <c r="AC133" s="102"/>
      <c r="AD133" s="102"/>
      <c r="AE133" s="102"/>
      <c r="AF133" s="102"/>
      <c r="AG133" s="102"/>
      <c r="AH133" s="102"/>
      <c r="AI133" s="102"/>
      <c r="AJ133" s="102"/>
      <c r="AK133" s="102"/>
      <c r="AL133" s="102"/>
      <c r="AM133" s="102"/>
      <c r="AN133" s="102"/>
      <c r="AO133" s="102"/>
      <c r="AP133" s="102"/>
      <c r="AQ133" s="102"/>
      <c r="AR133" s="102"/>
      <c r="AS133" s="102"/>
      <c r="AT133" s="102"/>
      <c r="AU133" s="102"/>
      <c r="AV133" s="102"/>
      <c r="AW133" s="102"/>
      <c r="AX133" s="102"/>
      <c r="AY133" s="102"/>
      <c r="AZ133" s="102"/>
      <c r="BA133" s="102"/>
      <c r="BB133" s="102"/>
      <c r="BC133" s="102"/>
      <c r="BD133" s="102"/>
      <c r="BE133" s="102"/>
      <c r="BF133" s="102"/>
      <c r="BG133" s="102"/>
      <c r="BH133" s="102"/>
      <c r="BI133" s="102"/>
      <c r="BJ133" s="102"/>
    </row>
    <row r="134" spans="1:62" ht="16.5" customHeight="1">
      <c r="A134" s="102"/>
      <c r="B134" s="102"/>
      <c r="C134" s="102"/>
      <c r="D134" s="102"/>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02"/>
      <c r="AP134" s="102"/>
      <c r="AQ134" s="102"/>
      <c r="AR134" s="102"/>
      <c r="AS134" s="102"/>
      <c r="AT134" s="102"/>
      <c r="AU134" s="102"/>
      <c r="AV134" s="102"/>
      <c r="AW134" s="102"/>
      <c r="AX134" s="102"/>
      <c r="AY134" s="102"/>
      <c r="AZ134" s="102"/>
      <c r="BA134" s="102"/>
      <c r="BB134" s="102"/>
      <c r="BC134" s="102"/>
      <c r="BD134" s="102"/>
      <c r="BE134" s="102"/>
      <c r="BF134" s="102"/>
      <c r="BG134" s="102"/>
      <c r="BH134" s="102"/>
      <c r="BI134" s="102"/>
      <c r="BJ134" s="102"/>
    </row>
    <row r="135" spans="1:62" ht="16.5" customHeight="1">
      <c r="A135" s="102"/>
      <c r="B135" s="102"/>
      <c r="C135" s="102"/>
      <c r="D135" s="102"/>
      <c r="E135" s="102"/>
      <c r="F135" s="102"/>
      <c r="G135" s="102"/>
      <c r="H135" s="102"/>
      <c r="I135" s="102"/>
      <c r="J135" s="102"/>
      <c r="K135" s="102"/>
      <c r="L135" s="102"/>
      <c r="M135" s="102"/>
      <c r="N135" s="102"/>
      <c r="O135" s="102"/>
      <c r="P135" s="102"/>
      <c r="Q135" s="102"/>
      <c r="R135" s="102"/>
      <c r="S135" s="102"/>
      <c r="T135" s="102"/>
      <c r="U135" s="102"/>
      <c r="V135" s="102"/>
      <c r="W135" s="102"/>
      <c r="X135" s="102"/>
      <c r="Y135" s="102"/>
      <c r="Z135" s="102"/>
      <c r="AA135" s="102"/>
      <c r="AB135" s="102"/>
      <c r="AC135" s="102"/>
      <c r="AD135" s="102"/>
      <c r="AE135" s="102"/>
      <c r="AF135" s="102"/>
      <c r="AG135" s="102"/>
      <c r="AH135" s="102"/>
      <c r="AI135" s="102"/>
      <c r="AJ135" s="102"/>
      <c r="AK135" s="102"/>
      <c r="AL135" s="102"/>
      <c r="AM135" s="102"/>
      <c r="AN135" s="102"/>
      <c r="AO135" s="102"/>
      <c r="AP135" s="102"/>
      <c r="AQ135" s="102"/>
      <c r="AR135" s="102"/>
      <c r="AS135" s="102"/>
      <c r="AT135" s="102"/>
      <c r="AU135" s="102"/>
      <c r="AV135" s="102"/>
      <c r="AW135" s="102"/>
      <c r="AX135" s="102"/>
      <c r="AY135" s="102"/>
      <c r="AZ135" s="102"/>
      <c r="BA135" s="102"/>
      <c r="BB135" s="102"/>
      <c r="BC135" s="102"/>
      <c r="BD135" s="102"/>
      <c r="BE135" s="102"/>
      <c r="BF135" s="102"/>
      <c r="BG135" s="102"/>
      <c r="BH135" s="102"/>
      <c r="BI135" s="102"/>
      <c r="BJ135" s="102"/>
    </row>
    <row r="136" spans="1:62" ht="16.5" customHeight="1">
      <c r="A136" s="102"/>
      <c r="B136" s="102"/>
      <c r="C136" s="102"/>
      <c r="D136" s="102"/>
      <c r="E136" s="102"/>
      <c r="F136" s="102"/>
      <c r="G136" s="102"/>
      <c r="H136" s="102"/>
      <c r="I136" s="102"/>
      <c r="J136" s="102"/>
      <c r="K136" s="102"/>
      <c r="L136" s="102"/>
      <c r="M136" s="102"/>
      <c r="N136" s="102"/>
      <c r="O136" s="102"/>
      <c r="P136" s="102"/>
      <c r="Q136" s="102"/>
      <c r="R136" s="102"/>
      <c r="S136" s="102"/>
      <c r="T136" s="102"/>
      <c r="U136" s="102"/>
      <c r="V136" s="102"/>
      <c r="W136" s="102"/>
      <c r="X136" s="102"/>
      <c r="Y136" s="102"/>
      <c r="Z136" s="102"/>
      <c r="AA136" s="102"/>
      <c r="AB136" s="102"/>
      <c r="AC136" s="102"/>
      <c r="AD136" s="102"/>
      <c r="AE136" s="102"/>
      <c r="AF136" s="102"/>
      <c r="AG136" s="102"/>
      <c r="AH136" s="102"/>
      <c r="AI136" s="102"/>
      <c r="AJ136" s="102"/>
      <c r="AK136" s="102"/>
      <c r="AL136" s="102"/>
      <c r="AM136" s="102"/>
      <c r="AN136" s="102"/>
      <c r="AO136" s="102"/>
      <c r="AP136" s="102"/>
      <c r="AQ136" s="102"/>
      <c r="AR136" s="102"/>
      <c r="AS136" s="102"/>
      <c r="AT136" s="102"/>
      <c r="AU136" s="102"/>
      <c r="AV136" s="102"/>
      <c r="AW136" s="102"/>
      <c r="AX136" s="102"/>
      <c r="AY136" s="102"/>
      <c r="AZ136" s="102"/>
      <c r="BA136" s="102"/>
      <c r="BB136" s="102"/>
      <c r="BC136" s="102"/>
      <c r="BD136" s="102"/>
      <c r="BE136" s="102"/>
      <c r="BF136" s="102"/>
      <c r="BG136" s="102"/>
      <c r="BH136" s="102"/>
      <c r="BI136" s="102"/>
      <c r="BJ136" s="102"/>
    </row>
    <row r="137" spans="1:62" ht="16.5" customHeight="1">
      <c r="A137" s="102"/>
      <c r="B137" s="102"/>
      <c r="C137" s="102"/>
      <c r="D137" s="102"/>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102"/>
      <c r="AD137" s="102"/>
      <c r="AE137" s="102"/>
      <c r="AF137" s="102"/>
      <c r="AG137" s="102"/>
      <c r="AH137" s="102"/>
      <c r="AI137" s="102"/>
      <c r="AJ137" s="102"/>
      <c r="AK137" s="102"/>
      <c r="AL137" s="102"/>
      <c r="AM137" s="102"/>
      <c r="AN137" s="102"/>
      <c r="AO137" s="102"/>
      <c r="AP137" s="102"/>
      <c r="AQ137" s="102"/>
      <c r="AR137" s="102"/>
      <c r="AS137" s="102"/>
      <c r="AT137" s="102"/>
      <c r="AU137" s="102"/>
      <c r="AV137" s="102"/>
      <c r="AW137" s="102"/>
      <c r="AX137" s="102"/>
      <c r="AY137" s="102"/>
      <c r="AZ137" s="102"/>
      <c r="BA137" s="102"/>
      <c r="BB137" s="102"/>
      <c r="BC137" s="102"/>
      <c r="BD137" s="102"/>
      <c r="BE137" s="102"/>
      <c r="BF137" s="102"/>
      <c r="BG137" s="102"/>
      <c r="BH137" s="102"/>
      <c r="BI137" s="102"/>
      <c r="BJ137" s="102"/>
    </row>
    <row r="138" spans="1:62" ht="16.5" customHeight="1">
      <c r="A138" s="102"/>
      <c r="B138" s="102"/>
      <c r="C138" s="102"/>
      <c r="D138" s="102"/>
      <c r="E138" s="102"/>
      <c r="F138" s="102"/>
      <c r="G138" s="102"/>
      <c r="H138" s="102"/>
      <c r="I138" s="102"/>
      <c r="J138" s="102"/>
      <c r="K138" s="102"/>
      <c r="L138" s="102"/>
      <c r="M138" s="102"/>
      <c r="N138" s="102"/>
      <c r="O138" s="102"/>
      <c r="P138" s="102"/>
      <c r="Q138" s="102"/>
      <c r="R138" s="102"/>
      <c r="S138" s="102"/>
      <c r="T138" s="102"/>
      <c r="U138" s="102"/>
      <c r="V138" s="102"/>
      <c r="W138" s="102"/>
      <c r="X138" s="102"/>
      <c r="Y138" s="102"/>
      <c r="Z138" s="102"/>
      <c r="AA138" s="102"/>
      <c r="AB138" s="102"/>
      <c r="AC138" s="102"/>
      <c r="AD138" s="102"/>
      <c r="AE138" s="102"/>
      <c r="AF138" s="102"/>
      <c r="AG138" s="102"/>
      <c r="AH138" s="102"/>
      <c r="AI138" s="102"/>
      <c r="AJ138" s="102"/>
      <c r="AK138" s="102"/>
      <c r="AL138" s="102"/>
      <c r="AM138" s="102"/>
      <c r="AN138" s="102"/>
      <c r="AO138" s="102"/>
      <c r="AP138" s="102"/>
      <c r="AQ138" s="102"/>
      <c r="AR138" s="102"/>
      <c r="AS138" s="102"/>
      <c r="AT138" s="102"/>
      <c r="AU138" s="102"/>
      <c r="AV138" s="102"/>
      <c r="AW138" s="102"/>
      <c r="AX138" s="102"/>
      <c r="AY138" s="102"/>
      <c r="AZ138" s="102"/>
      <c r="BA138" s="102"/>
      <c r="BB138" s="102"/>
      <c r="BC138" s="102"/>
      <c r="BD138" s="102"/>
      <c r="BE138" s="102"/>
      <c r="BF138" s="102"/>
      <c r="BG138" s="102"/>
      <c r="BH138" s="102"/>
      <c r="BI138" s="102"/>
      <c r="BJ138" s="102"/>
    </row>
    <row r="139" spans="1:62" ht="16.5" customHeight="1">
      <c r="A139" s="102"/>
      <c r="B139" s="102"/>
      <c r="C139" s="102"/>
      <c r="D139" s="102"/>
      <c r="E139" s="102"/>
      <c r="F139" s="102"/>
      <c r="G139" s="102"/>
      <c r="H139" s="102"/>
      <c r="I139" s="102"/>
      <c r="J139" s="102"/>
      <c r="K139" s="102"/>
      <c r="L139" s="102"/>
      <c r="M139" s="102"/>
      <c r="N139" s="102"/>
      <c r="O139" s="102"/>
      <c r="P139" s="102"/>
      <c r="Q139" s="102"/>
      <c r="R139" s="102"/>
      <c r="S139" s="102"/>
      <c r="T139" s="102"/>
      <c r="U139" s="102"/>
      <c r="V139" s="102"/>
      <c r="W139" s="102"/>
      <c r="X139" s="102"/>
      <c r="Y139" s="102"/>
      <c r="Z139" s="102"/>
      <c r="AA139" s="102"/>
      <c r="AB139" s="102"/>
      <c r="AC139" s="102"/>
      <c r="AD139" s="102"/>
      <c r="AE139" s="102"/>
      <c r="AF139" s="102"/>
      <c r="AG139" s="102"/>
      <c r="AH139" s="102"/>
      <c r="AI139" s="102"/>
      <c r="AJ139" s="102"/>
      <c r="AK139" s="102"/>
      <c r="AL139" s="102"/>
      <c r="AM139" s="102"/>
      <c r="AN139" s="102"/>
      <c r="AO139" s="102"/>
      <c r="AP139" s="102"/>
      <c r="AQ139" s="102"/>
      <c r="AR139" s="102"/>
      <c r="AS139" s="102"/>
      <c r="AT139" s="102"/>
      <c r="AU139" s="102"/>
      <c r="AV139" s="102"/>
      <c r="AW139" s="102"/>
      <c r="AX139" s="102"/>
      <c r="AY139" s="102"/>
      <c r="AZ139" s="102"/>
      <c r="BA139" s="102"/>
      <c r="BB139" s="102"/>
      <c r="BC139" s="102"/>
      <c r="BD139" s="102"/>
      <c r="BE139" s="102"/>
      <c r="BF139" s="102"/>
      <c r="BG139" s="102"/>
      <c r="BH139" s="102"/>
      <c r="BI139" s="102"/>
      <c r="BJ139" s="102"/>
    </row>
    <row r="140" spans="1:62" ht="16.5" customHeight="1">
      <c r="A140" s="102"/>
      <c r="B140" s="102"/>
      <c r="C140" s="102"/>
      <c r="D140" s="102"/>
      <c r="E140" s="102"/>
      <c r="F140" s="102"/>
      <c r="G140" s="102"/>
      <c r="H140" s="102"/>
      <c r="I140" s="102"/>
      <c r="J140" s="102"/>
      <c r="K140" s="102"/>
      <c r="L140" s="102"/>
      <c r="M140" s="102"/>
      <c r="N140" s="102"/>
      <c r="O140" s="102"/>
      <c r="P140" s="102"/>
      <c r="Q140" s="102"/>
      <c r="R140" s="102"/>
      <c r="S140" s="102"/>
      <c r="T140" s="102"/>
      <c r="U140" s="102"/>
      <c r="V140" s="102"/>
      <c r="W140" s="102"/>
      <c r="X140" s="102"/>
      <c r="Y140" s="102"/>
      <c r="Z140" s="102"/>
      <c r="AA140" s="102"/>
      <c r="AB140" s="102"/>
      <c r="AC140" s="102"/>
      <c r="AD140" s="102"/>
      <c r="AE140" s="102"/>
      <c r="AF140" s="102"/>
      <c r="AG140" s="102"/>
      <c r="AH140" s="102"/>
      <c r="AI140" s="102"/>
      <c r="AJ140" s="102"/>
      <c r="AK140" s="102"/>
      <c r="AL140" s="102"/>
      <c r="AM140" s="102"/>
      <c r="AN140" s="102"/>
      <c r="AO140" s="102"/>
      <c r="AP140" s="102"/>
      <c r="AQ140" s="102"/>
      <c r="AR140" s="102"/>
      <c r="AS140" s="102"/>
      <c r="AT140" s="102"/>
      <c r="AU140" s="102"/>
      <c r="AV140" s="102"/>
      <c r="AW140" s="102"/>
      <c r="AX140" s="102"/>
      <c r="AY140" s="102"/>
      <c r="AZ140" s="102"/>
      <c r="BA140" s="102"/>
      <c r="BB140" s="102"/>
      <c r="BC140" s="102"/>
      <c r="BD140" s="102"/>
      <c r="BE140" s="102"/>
      <c r="BF140" s="102"/>
      <c r="BG140" s="102"/>
      <c r="BH140" s="102"/>
      <c r="BI140" s="102"/>
      <c r="BJ140" s="102"/>
    </row>
    <row r="141" spans="1:62" ht="16.5" customHeight="1">
      <c r="A141" s="102"/>
      <c r="B141" s="102"/>
      <c r="C141" s="102"/>
      <c r="D141" s="102"/>
      <c r="E141" s="102"/>
      <c r="F141" s="102"/>
      <c r="G141" s="102"/>
      <c r="H141" s="102"/>
      <c r="I141" s="102"/>
      <c r="J141" s="102"/>
      <c r="K141" s="102"/>
      <c r="L141" s="102"/>
      <c r="M141" s="102"/>
      <c r="N141" s="102"/>
      <c r="O141" s="102"/>
      <c r="P141" s="102"/>
      <c r="Q141" s="102"/>
      <c r="R141" s="102"/>
      <c r="S141" s="102"/>
      <c r="T141" s="102"/>
      <c r="U141" s="102"/>
      <c r="V141" s="102"/>
      <c r="W141" s="102"/>
      <c r="X141" s="102"/>
      <c r="Y141" s="102"/>
      <c r="Z141" s="102"/>
      <c r="AA141" s="102"/>
      <c r="AB141" s="102"/>
      <c r="AC141" s="102"/>
      <c r="AD141" s="102"/>
      <c r="AE141" s="102"/>
      <c r="AF141" s="102"/>
      <c r="AG141" s="102"/>
      <c r="AH141" s="102"/>
      <c r="AI141" s="102"/>
      <c r="AJ141" s="102"/>
      <c r="AK141" s="102"/>
      <c r="AL141" s="102"/>
      <c r="AM141" s="102"/>
      <c r="AN141" s="102"/>
      <c r="AO141" s="102"/>
      <c r="AP141" s="102"/>
      <c r="AQ141" s="102"/>
      <c r="AR141" s="102"/>
      <c r="AS141" s="102"/>
      <c r="AT141" s="102"/>
      <c r="AU141" s="102"/>
      <c r="AV141" s="102"/>
      <c r="AW141" s="102"/>
      <c r="AX141" s="102"/>
      <c r="AY141" s="102"/>
      <c r="AZ141" s="102"/>
      <c r="BA141" s="102"/>
      <c r="BB141" s="102"/>
      <c r="BC141" s="102"/>
      <c r="BD141" s="102"/>
      <c r="BE141" s="102"/>
      <c r="BF141" s="102"/>
      <c r="BG141" s="102"/>
      <c r="BH141" s="102"/>
      <c r="BI141" s="102"/>
      <c r="BJ141" s="102"/>
    </row>
    <row r="142" spans="1:62" ht="16.5" customHeight="1">
      <c r="A142" s="102"/>
      <c r="B142" s="102"/>
      <c r="C142" s="102"/>
      <c r="D142" s="102"/>
      <c r="E142" s="102"/>
      <c r="F142" s="102"/>
      <c r="G142" s="102"/>
      <c r="H142" s="102"/>
      <c r="I142" s="102"/>
      <c r="J142" s="102"/>
      <c r="K142" s="102"/>
      <c r="L142" s="102"/>
      <c r="M142" s="102"/>
      <c r="N142" s="102"/>
      <c r="O142" s="102"/>
      <c r="P142" s="102"/>
      <c r="Q142" s="102"/>
      <c r="R142" s="102"/>
      <c r="S142" s="102"/>
      <c r="T142" s="102"/>
      <c r="U142" s="102"/>
      <c r="V142" s="102"/>
      <c r="W142" s="102"/>
      <c r="X142" s="102"/>
      <c r="Y142" s="102"/>
      <c r="Z142" s="102"/>
      <c r="AA142" s="102"/>
      <c r="AB142" s="102"/>
      <c r="AC142" s="102"/>
      <c r="AD142" s="102"/>
      <c r="AE142" s="102"/>
      <c r="AF142" s="102"/>
      <c r="AG142" s="102"/>
      <c r="AH142" s="102"/>
      <c r="AI142" s="102"/>
      <c r="AJ142" s="102"/>
      <c r="AK142" s="102"/>
      <c r="AL142" s="102"/>
      <c r="AM142" s="102"/>
      <c r="AN142" s="102"/>
      <c r="AO142" s="102"/>
      <c r="AP142" s="102"/>
      <c r="AQ142" s="102"/>
      <c r="AR142" s="102"/>
      <c r="AS142" s="102"/>
      <c r="AT142" s="102"/>
      <c r="AU142" s="102"/>
      <c r="AV142" s="102"/>
      <c r="AW142" s="102"/>
      <c r="AX142" s="102"/>
      <c r="AY142" s="102"/>
      <c r="AZ142" s="102"/>
      <c r="BA142" s="102"/>
      <c r="BB142" s="102"/>
      <c r="BC142" s="102"/>
      <c r="BD142" s="102"/>
      <c r="BE142" s="102"/>
      <c r="BF142" s="102"/>
      <c r="BG142" s="102"/>
      <c r="BH142" s="102"/>
      <c r="BI142" s="102"/>
      <c r="BJ142" s="102"/>
    </row>
    <row r="143" spans="1:62" ht="16.5" customHeight="1">
      <c r="A143" s="102"/>
      <c r="B143" s="102"/>
      <c r="C143" s="102"/>
      <c r="D143" s="102"/>
      <c r="E143" s="102"/>
      <c r="F143" s="102"/>
      <c r="G143" s="102"/>
      <c r="H143" s="102"/>
      <c r="I143" s="102"/>
      <c r="J143" s="102"/>
      <c r="K143" s="102"/>
      <c r="L143" s="102"/>
      <c r="M143" s="102"/>
      <c r="N143" s="102"/>
      <c r="O143" s="102"/>
      <c r="P143" s="102"/>
      <c r="Q143" s="102"/>
      <c r="R143" s="102"/>
      <c r="S143" s="102"/>
      <c r="T143" s="102"/>
      <c r="U143" s="102"/>
      <c r="V143" s="102"/>
      <c r="W143" s="102"/>
      <c r="X143" s="102"/>
      <c r="Y143" s="102"/>
      <c r="Z143" s="102"/>
      <c r="AA143" s="102"/>
      <c r="AB143" s="102"/>
      <c r="AC143" s="102"/>
      <c r="AD143" s="102"/>
      <c r="AE143" s="102"/>
      <c r="AF143" s="102"/>
      <c r="AG143" s="102"/>
      <c r="AH143" s="102"/>
      <c r="AI143" s="102"/>
      <c r="AJ143" s="102"/>
      <c r="AK143" s="102"/>
      <c r="AL143" s="102"/>
      <c r="AM143" s="102"/>
      <c r="AN143" s="102"/>
      <c r="AO143" s="102"/>
      <c r="AP143" s="102"/>
      <c r="AQ143" s="102"/>
      <c r="AR143" s="102"/>
      <c r="AS143" s="102"/>
      <c r="AT143" s="102"/>
      <c r="AU143" s="102"/>
      <c r="AV143" s="102"/>
      <c r="AW143" s="102"/>
      <c r="AX143" s="102"/>
      <c r="AY143" s="102"/>
      <c r="AZ143" s="102"/>
      <c r="BA143" s="102"/>
      <c r="BB143" s="102"/>
      <c r="BC143" s="102"/>
      <c r="BD143" s="102"/>
      <c r="BE143" s="102"/>
      <c r="BF143" s="102"/>
      <c r="BG143" s="102"/>
      <c r="BH143" s="102"/>
      <c r="BI143" s="102"/>
      <c r="BJ143" s="102"/>
    </row>
    <row r="144" spans="1:62" ht="16.5" customHeight="1">
      <c r="A144" s="102"/>
      <c r="B144" s="102"/>
      <c r="C144" s="102"/>
      <c r="D144" s="102"/>
      <c r="E144" s="102"/>
      <c r="F144" s="102"/>
      <c r="G144" s="102"/>
      <c r="H144" s="102"/>
      <c r="I144" s="102"/>
      <c r="J144" s="102"/>
      <c r="K144" s="102"/>
      <c r="L144" s="102"/>
      <c r="M144" s="102"/>
      <c r="N144" s="102"/>
      <c r="O144" s="102"/>
      <c r="P144" s="102"/>
      <c r="Q144" s="102"/>
      <c r="R144" s="102"/>
      <c r="S144" s="102"/>
      <c r="T144" s="102"/>
      <c r="U144" s="102"/>
      <c r="V144" s="102"/>
      <c r="W144" s="102"/>
      <c r="X144" s="102"/>
      <c r="Y144" s="102"/>
      <c r="Z144" s="102"/>
      <c r="AA144" s="102"/>
      <c r="AB144" s="102"/>
      <c r="AC144" s="102"/>
      <c r="AD144" s="102"/>
      <c r="AE144" s="102"/>
      <c r="AF144" s="102"/>
      <c r="AG144" s="102"/>
      <c r="AH144" s="102"/>
      <c r="AI144" s="102"/>
      <c r="AJ144" s="102"/>
      <c r="AK144" s="102"/>
      <c r="AL144" s="102"/>
      <c r="AM144" s="102"/>
      <c r="AN144" s="102"/>
      <c r="AO144" s="102"/>
      <c r="AP144" s="102"/>
      <c r="AQ144" s="102"/>
      <c r="AR144" s="102"/>
      <c r="AS144" s="102"/>
      <c r="AT144" s="102"/>
      <c r="AU144" s="102"/>
      <c r="AV144" s="102"/>
      <c r="AW144" s="102"/>
      <c r="AX144" s="102"/>
      <c r="AY144" s="102"/>
      <c r="AZ144" s="102"/>
      <c r="BA144" s="102"/>
      <c r="BB144" s="102"/>
      <c r="BC144" s="102"/>
      <c r="BD144" s="102"/>
      <c r="BE144" s="102"/>
      <c r="BF144" s="102"/>
      <c r="BG144" s="102"/>
      <c r="BH144" s="102"/>
      <c r="BI144" s="102"/>
      <c r="BJ144" s="102"/>
    </row>
    <row r="145" spans="1:62" ht="16.5" customHeight="1">
      <c r="A145" s="102"/>
      <c r="B145" s="102"/>
      <c r="C145" s="102"/>
      <c r="D145" s="102"/>
      <c r="E145" s="102"/>
      <c r="F145" s="102"/>
      <c r="G145" s="102"/>
      <c r="H145" s="102"/>
      <c r="I145" s="102"/>
      <c r="J145" s="102"/>
      <c r="K145" s="102"/>
      <c r="L145" s="102"/>
      <c r="M145" s="102"/>
      <c r="N145" s="102"/>
      <c r="O145" s="102"/>
      <c r="P145" s="102"/>
      <c r="Q145" s="102"/>
      <c r="R145" s="102"/>
      <c r="S145" s="102"/>
      <c r="T145" s="102"/>
      <c r="U145" s="102"/>
      <c r="V145" s="102"/>
      <c r="W145" s="102"/>
      <c r="X145" s="102"/>
      <c r="Y145" s="102"/>
      <c r="Z145" s="102"/>
      <c r="AA145" s="102"/>
      <c r="AB145" s="102"/>
      <c r="AC145" s="102"/>
      <c r="AD145" s="102"/>
      <c r="AE145" s="102"/>
      <c r="AF145" s="102"/>
      <c r="AG145" s="102"/>
      <c r="AH145" s="102"/>
      <c r="AI145" s="102"/>
      <c r="AJ145" s="102"/>
      <c r="AK145" s="102"/>
      <c r="AL145" s="102"/>
      <c r="AM145" s="102"/>
      <c r="AN145" s="102"/>
      <c r="AO145" s="102"/>
      <c r="AP145" s="102"/>
      <c r="AQ145" s="102"/>
      <c r="AR145" s="102"/>
      <c r="AS145" s="102"/>
      <c r="AT145" s="102"/>
      <c r="AU145" s="102"/>
      <c r="AV145" s="102"/>
      <c r="AW145" s="102"/>
      <c r="AX145" s="102"/>
      <c r="AY145" s="102"/>
      <c r="AZ145" s="102"/>
      <c r="BA145" s="102"/>
      <c r="BB145" s="102"/>
      <c r="BC145" s="102"/>
      <c r="BD145" s="102"/>
      <c r="BE145" s="102"/>
      <c r="BF145" s="102"/>
      <c r="BG145" s="102"/>
      <c r="BH145" s="102"/>
      <c r="BI145" s="102"/>
      <c r="BJ145" s="102"/>
    </row>
    <row r="146" spans="1:62" ht="16.5" customHeight="1">
      <c r="A146" s="102"/>
      <c r="B146" s="102"/>
      <c r="C146" s="102"/>
      <c r="D146" s="102"/>
      <c r="E146" s="102"/>
      <c r="F146" s="102"/>
      <c r="G146" s="102"/>
      <c r="H146" s="102"/>
      <c r="I146" s="102"/>
      <c r="J146" s="102"/>
      <c r="K146" s="102"/>
      <c r="L146" s="102"/>
      <c r="M146" s="102"/>
      <c r="N146" s="102"/>
      <c r="O146" s="102"/>
      <c r="P146" s="102"/>
      <c r="Q146" s="102"/>
      <c r="R146" s="102"/>
      <c r="S146" s="102"/>
      <c r="T146" s="102"/>
      <c r="U146" s="102"/>
      <c r="V146" s="102"/>
      <c r="W146" s="102"/>
      <c r="X146" s="102"/>
      <c r="Y146" s="102"/>
      <c r="Z146" s="102"/>
      <c r="AA146" s="102"/>
      <c r="AB146" s="102"/>
      <c r="AC146" s="102"/>
      <c r="AD146" s="102"/>
      <c r="AE146" s="102"/>
      <c r="AF146" s="102"/>
      <c r="AG146" s="102"/>
      <c r="AH146" s="102"/>
      <c r="AI146" s="102"/>
      <c r="AJ146" s="102"/>
      <c r="AK146" s="102"/>
      <c r="AL146" s="102"/>
      <c r="AM146" s="102"/>
      <c r="AN146" s="102"/>
      <c r="AO146" s="102"/>
      <c r="AP146" s="102"/>
      <c r="AQ146" s="102"/>
      <c r="AR146" s="102"/>
      <c r="AS146" s="102"/>
      <c r="AT146" s="102"/>
      <c r="AU146" s="102"/>
      <c r="AV146" s="102"/>
      <c r="AW146" s="102"/>
      <c r="AX146" s="102"/>
      <c r="AY146" s="102"/>
      <c r="AZ146" s="102"/>
      <c r="BA146" s="102"/>
      <c r="BB146" s="102"/>
      <c r="BC146" s="102"/>
      <c r="BD146" s="102"/>
      <c r="BE146" s="102"/>
      <c r="BF146" s="102"/>
      <c r="BG146" s="102"/>
      <c r="BH146" s="102"/>
      <c r="BI146" s="102"/>
      <c r="BJ146" s="102"/>
    </row>
    <row r="147" spans="1:62" ht="16.5" customHeight="1">
      <c r="A147" s="102"/>
      <c r="B147" s="102"/>
      <c r="C147" s="102"/>
      <c r="D147" s="102"/>
      <c r="E147" s="102"/>
      <c r="F147" s="102"/>
      <c r="G147" s="102"/>
      <c r="H147" s="102"/>
      <c r="I147" s="102"/>
      <c r="J147" s="102"/>
      <c r="K147" s="102"/>
      <c r="L147" s="102"/>
      <c r="M147" s="102"/>
      <c r="N147" s="102"/>
      <c r="O147" s="102"/>
      <c r="P147" s="102"/>
      <c r="Q147" s="102"/>
      <c r="R147" s="102"/>
      <c r="S147" s="102"/>
      <c r="T147" s="102"/>
      <c r="U147" s="102"/>
      <c r="V147" s="102"/>
      <c r="W147" s="102"/>
      <c r="X147" s="102"/>
      <c r="Y147" s="102"/>
      <c r="Z147" s="102"/>
      <c r="AA147" s="102"/>
      <c r="AB147" s="102"/>
      <c r="AC147" s="102"/>
      <c r="AD147" s="102"/>
      <c r="AE147" s="102"/>
      <c r="AF147" s="102"/>
      <c r="AG147" s="102"/>
      <c r="AH147" s="102"/>
      <c r="AI147" s="102"/>
      <c r="AJ147" s="102"/>
      <c r="AK147" s="102"/>
      <c r="AL147" s="102"/>
      <c r="AM147" s="102"/>
      <c r="AN147" s="102"/>
      <c r="AO147" s="102"/>
      <c r="AP147" s="102"/>
      <c r="AQ147" s="102"/>
      <c r="AR147" s="102"/>
      <c r="AS147" s="102"/>
      <c r="AT147" s="102"/>
      <c r="AU147" s="102"/>
      <c r="AV147" s="102"/>
      <c r="AW147" s="102"/>
      <c r="AX147" s="102"/>
      <c r="AY147" s="102"/>
      <c r="AZ147" s="102"/>
      <c r="BA147" s="102"/>
      <c r="BB147" s="102"/>
      <c r="BC147" s="102"/>
      <c r="BD147" s="102"/>
      <c r="BE147" s="102"/>
      <c r="BF147" s="102"/>
      <c r="BG147" s="102"/>
      <c r="BH147" s="102"/>
      <c r="BI147" s="102"/>
      <c r="BJ147" s="102"/>
    </row>
    <row r="148" spans="1:62" ht="16.5" customHeight="1">
      <c r="A148" s="102"/>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02"/>
      <c r="AK148" s="102"/>
      <c r="AL148" s="102"/>
      <c r="AM148" s="102"/>
      <c r="AN148" s="102"/>
      <c r="AO148" s="102"/>
      <c r="AP148" s="102"/>
      <c r="AQ148" s="102"/>
      <c r="AR148" s="102"/>
      <c r="AS148" s="102"/>
      <c r="AT148" s="102"/>
      <c r="AU148" s="102"/>
      <c r="AV148" s="102"/>
      <c r="AW148" s="102"/>
      <c r="AX148" s="102"/>
      <c r="AY148" s="102"/>
      <c r="AZ148" s="102"/>
      <c r="BA148" s="102"/>
      <c r="BB148" s="102"/>
      <c r="BC148" s="102"/>
      <c r="BD148" s="102"/>
      <c r="BE148" s="102"/>
      <c r="BF148" s="102"/>
      <c r="BG148" s="102"/>
      <c r="BH148" s="102"/>
      <c r="BI148" s="102"/>
      <c r="BJ148" s="102"/>
    </row>
    <row r="149" spans="1:62" ht="16.5" customHeigh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02"/>
      <c r="AK149" s="102"/>
      <c r="AL149" s="102"/>
      <c r="AM149" s="102"/>
      <c r="AN149" s="102"/>
      <c r="AO149" s="102"/>
      <c r="AP149" s="102"/>
      <c r="AQ149" s="102"/>
      <c r="AR149" s="102"/>
      <c r="AS149" s="102"/>
      <c r="AT149" s="102"/>
      <c r="AU149" s="102"/>
      <c r="AV149" s="102"/>
      <c r="AW149" s="102"/>
      <c r="AX149" s="102"/>
      <c r="AY149" s="102"/>
      <c r="AZ149" s="102"/>
      <c r="BA149" s="102"/>
      <c r="BB149" s="102"/>
      <c r="BC149" s="102"/>
      <c r="BD149" s="102"/>
      <c r="BE149" s="102"/>
      <c r="BF149" s="102"/>
      <c r="BG149" s="102"/>
      <c r="BH149" s="102"/>
      <c r="BI149" s="102"/>
      <c r="BJ149" s="102"/>
    </row>
    <row r="150" spans="1:62" ht="16.5" customHeight="1">
      <c r="A150" s="102"/>
      <c r="B150" s="102"/>
      <c r="C150" s="102"/>
      <c r="D150" s="102"/>
      <c r="E150" s="102"/>
      <c r="F150" s="102"/>
      <c r="G150" s="102"/>
      <c r="H150" s="102"/>
      <c r="I150" s="102"/>
      <c r="J150" s="102"/>
      <c r="K150" s="102"/>
      <c r="L150" s="102"/>
      <c r="M150" s="102"/>
      <c r="N150" s="102"/>
      <c r="O150" s="102"/>
      <c r="P150" s="102"/>
      <c r="Q150" s="102"/>
      <c r="R150" s="102"/>
      <c r="S150" s="102"/>
      <c r="T150" s="102"/>
      <c r="U150" s="102"/>
      <c r="V150" s="102"/>
      <c r="W150" s="102"/>
      <c r="X150" s="102"/>
      <c r="Y150" s="102"/>
      <c r="Z150" s="102"/>
      <c r="AA150" s="102"/>
      <c r="AB150" s="102"/>
      <c r="AC150" s="102"/>
      <c r="AD150" s="102"/>
      <c r="AE150" s="102"/>
      <c r="AF150" s="102"/>
      <c r="AG150" s="102"/>
      <c r="AH150" s="102"/>
      <c r="AI150" s="102"/>
      <c r="AJ150" s="102"/>
      <c r="AK150" s="102"/>
      <c r="AL150" s="102"/>
      <c r="AM150" s="102"/>
      <c r="AN150" s="102"/>
      <c r="AO150" s="102"/>
      <c r="AP150" s="102"/>
      <c r="AQ150" s="102"/>
      <c r="AR150" s="102"/>
      <c r="AS150" s="102"/>
      <c r="AT150" s="102"/>
      <c r="AU150" s="102"/>
      <c r="AV150" s="102"/>
      <c r="AW150" s="102"/>
      <c r="AX150" s="102"/>
      <c r="AY150" s="102"/>
      <c r="AZ150" s="102"/>
      <c r="BA150" s="102"/>
      <c r="BB150" s="102"/>
      <c r="BC150" s="102"/>
      <c r="BD150" s="102"/>
      <c r="BE150" s="102"/>
      <c r="BF150" s="102"/>
      <c r="BG150" s="102"/>
      <c r="BH150" s="102"/>
      <c r="BI150" s="102"/>
      <c r="BJ150" s="102"/>
    </row>
    <row r="151" spans="1:62" ht="16.5" customHeight="1">
      <c r="A151" s="102"/>
      <c r="B151" s="102"/>
      <c r="C151" s="102"/>
      <c r="D151" s="102"/>
      <c r="E151" s="102"/>
      <c r="F151" s="102"/>
      <c r="G151" s="102"/>
      <c r="H151" s="102"/>
      <c r="I151" s="102"/>
      <c r="J151" s="102"/>
      <c r="K151" s="102"/>
      <c r="L151" s="102"/>
      <c r="M151" s="102"/>
      <c r="N151" s="102"/>
      <c r="O151" s="102"/>
      <c r="P151" s="102"/>
      <c r="Q151" s="102"/>
      <c r="R151" s="102"/>
      <c r="S151" s="102"/>
      <c r="T151" s="102"/>
      <c r="U151" s="102"/>
      <c r="V151" s="102"/>
      <c r="W151" s="102"/>
      <c r="X151" s="102"/>
      <c r="Y151" s="102"/>
      <c r="Z151" s="102"/>
      <c r="AA151" s="102"/>
      <c r="AB151" s="102"/>
      <c r="AC151" s="102"/>
      <c r="AD151" s="102"/>
      <c r="AE151" s="102"/>
      <c r="AF151" s="102"/>
      <c r="AG151" s="102"/>
      <c r="AH151" s="102"/>
      <c r="AI151" s="102"/>
      <c r="AJ151" s="102"/>
      <c r="AK151" s="102"/>
      <c r="AL151" s="102"/>
      <c r="AM151" s="102"/>
      <c r="AN151" s="102"/>
      <c r="AO151" s="102"/>
      <c r="AP151" s="102"/>
      <c r="AQ151" s="102"/>
      <c r="AR151" s="102"/>
      <c r="AS151" s="102"/>
      <c r="AT151" s="102"/>
      <c r="AU151" s="102"/>
      <c r="AV151" s="102"/>
      <c r="AW151" s="102"/>
      <c r="AX151" s="102"/>
      <c r="AY151" s="102"/>
      <c r="AZ151" s="102"/>
      <c r="BA151" s="102"/>
      <c r="BB151" s="102"/>
      <c r="BC151" s="102"/>
      <c r="BD151" s="102"/>
      <c r="BE151" s="102"/>
      <c r="BF151" s="102"/>
      <c r="BG151" s="102"/>
      <c r="BH151" s="102"/>
      <c r="BI151" s="102"/>
      <c r="BJ151" s="102"/>
    </row>
    <row r="152" spans="1:62" ht="16.5" customHeight="1">
      <c r="A152" s="102"/>
      <c r="B152" s="102"/>
      <c r="C152" s="102"/>
      <c r="D152" s="102"/>
      <c r="E152" s="102"/>
      <c r="F152" s="102"/>
      <c r="G152" s="102"/>
      <c r="H152" s="102"/>
      <c r="I152" s="102"/>
      <c r="J152" s="102"/>
      <c r="K152" s="102"/>
      <c r="L152" s="102"/>
      <c r="M152" s="102"/>
      <c r="N152" s="102"/>
      <c r="O152" s="102"/>
      <c r="P152" s="102"/>
      <c r="Q152" s="102"/>
      <c r="R152" s="102"/>
      <c r="S152" s="102"/>
      <c r="T152" s="102"/>
      <c r="U152" s="102"/>
      <c r="V152" s="102"/>
      <c r="W152" s="102"/>
      <c r="X152" s="102"/>
      <c r="Y152" s="102"/>
      <c r="Z152" s="102"/>
      <c r="AA152" s="102"/>
      <c r="AB152" s="102"/>
      <c r="AC152" s="102"/>
      <c r="AD152" s="102"/>
      <c r="AE152" s="102"/>
      <c r="AF152" s="102"/>
      <c r="AG152" s="102"/>
      <c r="AH152" s="102"/>
      <c r="AI152" s="102"/>
      <c r="AJ152" s="102"/>
      <c r="AK152" s="102"/>
      <c r="AL152" s="102"/>
      <c r="AM152" s="102"/>
      <c r="AN152" s="102"/>
      <c r="AO152" s="102"/>
      <c r="AP152" s="102"/>
      <c r="AQ152" s="102"/>
      <c r="AR152" s="102"/>
      <c r="AS152" s="102"/>
      <c r="AT152" s="102"/>
      <c r="AU152" s="102"/>
      <c r="AV152" s="102"/>
      <c r="AW152" s="102"/>
      <c r="AX152" s="102"/>
      <c r="AY152" s="102"/>
      <c r="AZ152" s="102"/>
      <c r="BA152" s="102"/>
      <c r="BB152" s="102"/>
      <c r="BC152" s="102"/>
      <c r="BD152" s="102"/>
      <c r="BE152" s="102"/>
      <c r="BF152" s="102"/>
      <c r="BG152" s="102"/>
      <c r="BH152" s="102"/>
      <c r="BI152" s="102"/>
      <c r="BJ152" s="102"/>
    </row>
    <row r="153" spans="1:62" ht="16.5" customHeight="1">
      <c r="A153" s="102"/>
      <c r="B153" s="102"/>
      <c r="C153" s="102"/>
      <c r="D153" s="102"/>
      <c r="E153" s="102"/>
      <c r="F153" s="102"/>
      <c r="G153" s="102"/>
      <c r="H153" s="102"/>
      <c r="I153" s="102"/>
      <c r="J153" s="102"/>
      <c r="K153" s="102"/>
      <c r="L153" s="102"/>
      <c r="M153" s="102"/>
      <c r="N153" s="102"/>
      <c r="O153" s="102"/>
      <c r="P153" s="102"/>
      <c r="Q153" s="102"/>
      <c r="R153" s="102"/>
      <c r="S153" s="102"/>
      <c r="T153" s="102"/>
      <c r="U153" s="102"/>
      <c r="V153" s="102"/>
      <c r="W153" s="102"/>
      <c r="X153" s="102"/>
      <c r="Y153" s="102"/>
      <c r="Z153" s="102"/>
      <c r="AA153" s="102"/>
      <c r="AB153" s="102"/>
      <c r="AC153" s="102"/>
      <c r="AD153" s="102"/>
      <c r="AE153" s="102"/>
      <c r="AF153" s="102"/>
      <c r="AG153" s="102"/>
      <c r="AH153" s="102"/>
      <c r="AI153" s="102"/>
      <c r="AJ153" s="102"/>
      <c r="AK153" s="102"/>
      <c r="AL153" s="102"/>
      <c r="AM153" s="102"/>
      <c r="AN153" s="102"/>
      <c r="AO153" s="102"/>
      <c r="AP153" s="102"/>
      <c r="AQ153" s="102"/>
      <c r="AR153" s="102"/>
      <c r="AS153" s="102"/>
      <c r="AT153" s="102"/>
      <c r="AU153" s="102"/>
      <c r="AV153" s="102"/>
      <c r="AW153" s="102"/>
      <c r="AX153" s="102"/>
      <c r="AY153" s="102"/>
      <c r="AZ153" s="102"/>
      <c r="BA153" s="102"/>
      <c r="BB153" s="102"/>
      <c r="BC153" s="102"/>
      <c r="BD153" s="102"/>
      <c r="BE153" s="102"/>
      <c r="BF153" s="102"/>
      <c r="BG153" s="102"/>
      <c r="BH153" s="102"/>
      <c r="BI153" s="102"/>
      <c r="BJ153" s="102"/>
    </row>
    <row r="154" spans="1:62" ht="16.5" customHeight="1">
      <c r="A154" s="102"/>
      <c r="B154" s="102"/>
      <c r="C154" s="102"/>
      <c r="D154" s="102"/>
      <c r="E154" s="102"/>
      <c r="F154" s="102"/>
      <c r="G154" s="102"/>
      <c r="H154" s="102"/>
      <c r="I154" s="102"/>
      <c r="J154" s="102"/>
      <c r="K154" s="102"/>
      <c r="L154" s="102"/>
      <c r="M154" s="102"/>
      <c r="N154" s="102"/>
      <c r="O154" s="102"/>
      <c r="P154" s="102"/>
      <c r="Q154" s="102"/>
      <c r="R154" s="102"/>
      <c r="S154" s="102"/>
      <c r="T154" s="102"/>
      <c r="U154" s="102"/>
      <c r="V154" s="102"/>
      <c r="W154" s="102"/>
      <c r="X154" s="102"/>
      <c r="Y154" s="102"/>
      <c r="Z154" s="102"/>
      <c r="AA154" s="102"/>
      <c r="AB154" s="102"/>
      <c r="AC154" s="102"/>
      <c r="AD154" s="102"/>
      <c r="AE154" s="102"/>
      <c r="AF154" s="102"/>
      <c r="AG154" s="102"/>
      <c r="AH154" s="102"/>
      <c r="AI154" s="102"/>
      <c r="AJ154" s="102"/>
      <c r="AK154" s="102"/>
      <c r="AL154" s="102"/>
      <c r="AM154" s="102"/>
      <c r="AN154" s="102"/>
      <c r="AO154" s="102"/>
      <c r="AP154" s="102"/>
      <c r="AQ154" s="102"/>
      <c r="AR154" s="102"/>
      <c r="AS154" s="102"/>
      <c r="AT154" s="102"/>
      <c r="AU154" s="102"/>
      <c r="AV154" s="102"/>
      <c r="AW154" s="102"/>
      <c r="AX154" s="102"/>
      <c r="AY154" s="102"/>
      <c r="AZ154" s="102"/>
      <c r="BA154" s="102"/>
      <c r="BB154" s="102"/>
      <c r="BC154" s="102"/>
      <c r="BD154" s="102"/>
      <c r="BE154" s="102"/>
      <c r="BF154" s="102"/>
      <c r="BG154" s="102"/>
      <c r="BH154" s="102"/>
      <c r="BI154" s="102"/>
      <c r="BJ154" s="102"/>
    </row>
    <row r="155" spans="1:62" ht="16.5" customHeight="1">
      <c r="A155" s="102"/>
      <c r="B155" s="102"/>
      <c r="C155" s="102"/>
      <c r="D155" s="102"/>
      <c r="E155" s="102"/>
      <c r="F155" s="102"/>
      <c r="G155" s="102"/>
      <c r="H155" s="102"/>
      <c r="I155" s="102"/>
      <c r="J155" s="102"/>
      <c r="K155" s="102"/>
      <c r="L155" s="102"/>
      <c r="M155" s="102"/>
      <c r="N155" s="102"/>
      <c r="O155" s="102"/>
      <c r="P155" s="102"/>
      <c r="Q155" s="102"/>
      <c r="R155" s="102"/>
      <c r="S155" s="102"/>
      <c r="T155" s="102"/>
      <c r="U155" s="102"/>
      <c r="V155" s="102"/>
      <c r="W155" s="102"/>
      <c r="X155" s="102"/>
      <c r="Y155" s="102"/>
      <c r="Z155" s="102"/>
      <c r="AA155" s="102"/>
      <c r="AB155" s="102"/>
      <c r="AC155" s="102"/>
      <c r="AD155" s="102"/>
      <c r="AE155" s="102"/>
      <c r="AF155" s="102"/>
      <c r="AG155" s="102"/>
      <c r="AH155" s="102"/>
      <c r="AI155" s="102"/>
      <c r="AJ155" s="102"/>
      <c r="AK155" s="102"/>
      <c r="AL155" s="102"/>
      <c r="AM155" s="102"/>
      <c r="AN155" s="102"/>
      <c r="AO155" s="102"/>
      <c r="AP155" s="102"/>
      <c r="AQ155" s="102"/>
      <c r="AR155" s="102"/>
      <c r="AS155" s="102"/>
      <c r="AT155" s="102"/>
      <c r="AU155" s="102"/>
      <c r="AV155" s="102"/>
      <c r="AW155" s="102"/>
      <c r="AX155" s="102"/>
      <c r="AY155" s="102"/>
      <c r="AZ155" s="102"/>
      <c r="BA155" s="102"/>
      <c r="BB155" s="102"/>
      <c r="BC155" s="102"/>
      <c r="BD155" s="102"/>
      <c r="BE155" s="102"/>
      <c r="BF155" s="102"/>
      <c r="BG155" s="102"/>
      <c r="BH155" s="102"/>
      <c r="BI155" s="102"/>
      <c r="BJ155" s="102"/>
    </row>
    <row r="156" spans="1:62" ht="16.5" customHeight="1">
      <c r="A156" s="102"/>
      <c r="B156" s="102"/>
      <c r="C156" s="102"/>
      <c r="D156" s="102"/>
      <c r="E156" s="102"/>
      <c r="F156" s="102"/>
      <c r="G156" s="102"/>
      <c r="H156" s="102"/>
      <c r="I156" s="102"/>
      <c r="J156" s="102"/>
      <c r="K156" s="102"/>
      <c r="L156" s="102"/>
      <c r="M156" s="102"/>
      <c r="N156" s="102"/>
      <c r="O156" s="102"/>
      <c r="P156" s="102"/>
      <c r="Q156" s="102"/>
      <c r="R156" s="102"/>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2"/>
      <c r="BC156" s="102"/>
      <c r="BD156" s="102"/>
      <c r="BE156" s="102"/>
      <c r="BF156" s="102"/>
      <c r="BG156" s="102"/>
      <c r="BH156" s="102"/>
      <c r="BI156" s="102"/>
      <c r="BJ156" s="102"/>
    </row>
    <row r="157" spans="1:62" ht="16.5" customHeight="1">
      <c r="A157" s="102"/>
      <c r="B157" s="102"/>
      <c r="C157" s="102"/>
      <c r="D157" s="102"/>
      <c r="E157" s="102"/>
      <c r="F157" s="102"/>
      <c r="G157" s="102"/>
      <c r="H157" s="102"/>
      <c r="I157" s="102"/>
      <c r="J157" s="102"/>
      <c r="K157" s="102"/>
      <c r="L157" s="102"/>
      <c r="M157" s="102"/>
      <c r="N157" s="102"/>
      <c r="O157" s="102"/>
      <c r="P157" s="102"/>
      <c r="Q157" s="102"/>
      <c r="R157" s="102"/>
      <c r="S157" s="102"/>
      <c r="T157" s="102"/>
      <c r="U157" s="102"/>
      <c r="V157" s="102"/>
      <c r="W157" s="102"/>
      <c r="X157" s="102"/>
      <c r="Y157" s="102"/>
      <c r="Z157" s="102"/>
      <c r="AA157" s="102"/>
      <c r="AB157" s="102"/>
      <c r="AC157" s="102"/>
      <c r="AD157" s="102"/>
      <c r="AE157" s="102"/>
      <c r="AF157" s="102"/>
      <c r="AG157" s="102"/>
      <c r="AH157" s="102"/>
      <c r="AI157" s="102"/>
      <c r="AJ157" s="102"/>
      <c r="AK157" s="102"/>
      <c r="AL157" s="102"/>
      <c r="AM157" s="102"/>
      <c r="AN157" s="102"/>
      <c r="AO157" s="102"/>
      <c r="AP157" s="102"/>
      <c r="AQ157" s="102"/>
      <c r="AR157" s="102"/>
      <c r="AS157" s="102"/>
      <c r="AT157" s="102"/>
      <c r="AU157" s="102"/>
      <c r="AV157" s="102"/>
      <c r="AW157" s="102"/>
      <c r="AX157" s="102"/>
      <c r="AY157" s="102"/>
      <c r="AZ157" s="102"/>
      <c r="BA157" s="102"/>
      <c r="BB157" s="102"/>
      <c r="BC157" s="102"/>
      <c r="BD157" s="102"/>
      <c r="BE157" s="102"/>
      <c r="BF157" s="102"/>
      <c r="BG157" s="102"/>
      <c r="BH157" s="102"/>
      <c r="BI157" s="102"/>
      <c r="BJ157" s="102"/>
    </row>
    <row r="158" spans="1:62" ht="16.5" customHeight="1">
      <c r="A158" s="102"/>
      <c r="B158" s="102"/>
      <c r="C158" s="102"/>
      <c r="D158" s="102"/>
      <c r="E158" s="102"/>
      <c r="F158" s="102"/>
      <c r="G158" s="102"/>
      <c r="H158" s="102"/>
      <c r="I158" s="102"/>
      <c r="J158" s="102"/>
      <c r="K158" s="102"/>
      <c r="L158" s="102"/>
      <c r="M158" s="102"/>
      <c r="N158" s="102"/>
      <c r="O158" s="102"/>
      <c r="P158" s="102"/>
      <c r="Q158" s="102"/>
      <c r="R158" s="102"/>
      <c r="S158" s="102"/>
      <c r="T158" s="102"/>
      <c r="U158" s="102"/>
      <c r="V158" s="102"/>
      <c r="W158" s="102"/>
      <c r="X158" s="102"/>
      <c r="Y158" s="102"/>
      <c r="Z158" s="102"/>
      <c r="AA158" s="102"/>
      <c r="AB158" s="102"/>
      <c r="AC158" s="102"/>
      <c r="AD158" s="102"/>
      <c r="AE158" s="102"/>
      <c r="AF158" s="102"/>
      <c r="AG158" s="102"/>
      <c r="AH158" s="102"/>
      <c r="AI158" s="102"/>
      <c r="AJ158" s="102"/>
      <c r="AK158" s="102"/>
      <c r="AL158" s="102"/>
      <c r="AM158" s="102"/>
      <c r="AN158" s="102"/>
      <c r="AO158" s="102"/>
      <c r="AP158" s="102"/>
      <c r="AQ158" s="102"/>
      <c r="AR158" s="102"/>
      <c r="AS158" s="102"/>
      <c r="AT158" s="102"/>
      <c r="AU158" s="102"/>
      <c r="AV158" s="102"/>
      <c r="AW158" s="102"/>
      <c r="AX158" s="102"/>
      <c r="AY158" s="102"/>
      <c r="AZ158" s="102"/>
      <c r="BA158" s="102"/>
      <c r="BB158" s="102"/>
      <c r="BC158" s="102"/>
      <c r="BD158" s="102"/>
      <c r="BE158" s="102"/>
      <c r="BF158" s="102"/>
      <c r="BG158" s="102"/>
      <c r="BH158" s="102"/>
      <c r="BI158" s="102"/>
      <c r="BJ158" s="102"/>
    </row>
    <row r="159" spans="1:62" ht="16.5" customHeight="1">
      <c r="A159" s="102"/>
      <c r="B159" s="102"/>
      <c r="C159" s="102"/>
      <c r="D159" s="102"/>
      <c r="E159" s="102"/>
      <c r="F159" s="102"/>
      <c r="G159" s="102"/>
      <c r="H159" s="102"/>
      <c r="I159" s="102"/>
      <c r="J159" s="102"/>
      <c r="K159" s="102"/>
      <c r="L159" s="102"/>
      <c r="M159" s="102"/>
      <c r="N159" s="102"/>
      <c r="O159" s="102"/>
      <c r="P159" s="102"/>
      <c r="Q159" s="102"/>
      <c r="R159" s="102"/>
      <c r="S159" s="102"/>
      <c r="T159" s="102"/>
      <c r="U159" s="102"/>
      <c r="V159" s="102"/>
      <c r="W159" s="102"/>
      <c r="X159" s="102"/>
      <c r="Y159" s="102"/>
      <c r="Z159" s="102"/>
      <c r="AA159" s="102"/>
      <c r="AB159" s="102"/>
      <c r="AC159" s="102"/>
      <c r="AD159" s="102"/>
      <c r="AE159" s="102"/>
      <c r="AF159" s="102"/>
      <c r="AG159" s="102"/>
      <c r="AH159" s="102"/>
      <c r="AI159" s="102"/>
      <c r="AJ159" s="102"/>
      <c r="AK159" s="102"/>
      <c r="AL159" s="102"/>
      <c r="AM159" s="102"/>
      <c r="AN159" s="102"/>
      <c r="AO159" s="102"/>
      <c r="AP159" s="102"/>
      <c r="AQ159" s="102"/>
      <c r="AR159" s="102"/>
      <c r="AS159" s="102"/>
      <c r="AT159" s="102"/>
      <c r="AU159" s="102"/>
      <c r="AV159" s="102"/>
      <c r="AW159" s="102"/>
      <c r="AX159" s="102"/>
      <c r="AY159" s="102"/>
      <c r="AZ159" s="102"/>
      <c r="BA159" s="102"/>
      <c r="BB159" s="102"/>
      <c r="BC159" s="102"/>
      <c r="BD159" s="102"/>
      <c r="BE159" s="102"/>
      <c r="BF159" s="102"/>
      <c r="BG159" s="102"/>
      <c r="BH159" s="102"/>
      <c r="BI159" s="102"/>
      <c r="BJ159" s="102"/>
    </row>
    <row r="160" spans="1:62" ht="16.5" customHeight="1">
      <c r="A160" s="102"/>
      <c r="B160" s="102"/>
      <c r="C160" s="102"/>
      <c r="D160" s="102"/>
      <c r="E160" s="102"/>
      <c r="F160" s="102"/>
      <c r="G160" s="102"/>
      <c r="H160" s="102"/>
      <c r="I160" s="102"/>
      <c r="J160" s="102"/>
      <c r="K160" s="102"/>
      <c r="L160" s="102"/>
      <c r="M160" s="102"/>
      <c r="N160" s="102"/>
      <c r="O160" s="102"/>
      <c r="P160" s="102"/>
      <c r="Q160" s="102"/>
      <c r="R160" s="102"/>
      <c r="S160" s="102"/>
      <c r="T160" s="102"/>
      <c r="U160" s="102"/>
      <c r="V160" s="102"/>
      <c r="W160" s="102"/>
      <c r="X160" s="102"/>
      <c r="Y160" s="102"/>
      <c r="Z160" s="102"/>
      <c r="AA160" s="102"/>
      <c r="AB160" s="102"/>
      <c r="AC160" s="102"/>
      <c r="AD160" s="102"/>
      <c r="AE160" s="102"/>
      <c r="AF160" s="102"/>
      <c r="AG160" s="102"/>
      <c r="AH160" s="102"/>
      <c r="AI160" s="102"/>
      <c r="AJ160" s="102"/>
      <c r="AK160" s="102"/>
      <c r="AL160" s="102"/>
      <c r="AM160" s="102"/>
      <c r="AN160" s="102"/>
      <c r="AO160" s="102"/>
      <c r="AP160" s="102"/>
      <c r="AQ160" s="102"/>
      <c r="AR160" s="102"/>
      <c r="AS160" s="102"/>
      <c r="AT160" s="102"/>
      <c r="AU160" s="102"/>
      <c r="AV160" s="102"/>
      <c r="AW160" s="102"/>
      <c r="AX160" s="102"/>
      <c r="AY160" s="102"/>
      <c r="AZ160" s="102"/>
      <c r="BA160" s="102"/>
      <c r="BB160" s="102"/>
      <c r="BC160" s="102"/>
      <c r="BD160" s="102"/>
      <c r="BE160" s="102"/>
      <c r="BF160" s="102"/>
      <c r="BG160" s="102"/>
      <c r="BH160" s="102"/>
      <c r="BI160" s="102"/>
      <c r="BJ160" s="102"/>
    </row>
    <row r="161" spans="1:62" ht="16.5" customHeight="1">
      <c r="A161" s="102"/>
      <c r="B161" s="102"/>
      <c r="C161" s="102"/>
      <c r="D161" s="102"/>
      <c r="E161" s="102"/>
      <c r="F161" s="102"/>
      <c r="G161" s="102"/>
      <c r="H161" s="102"/>
      <c r="I161" s="102"/>
      <c r="J161" s="102"/>
      <c r="K161" s="102"/>
      <c r="L161" s="102"/>
      <c r="M161" s="102"/>
      <c r="N161" s="102"/>
      <c r="O161" s="102"/>
      <c r="P161" s="102"/>
      <c r="Q161" s="102"/>
      <c r="R161" s="102"/>
      <c r="S161" s="102"/>
      <c r="T161" s="102"/>
      <c r="U161" s="102"/>
      <c r="V161" s="102"/>
      <c r="W161" s="102"/>
      <c r="X161" s="102"/>
      <c r="Y161" s="102"/>
      <c r="Z161" s="102"/>
      <c r="AA161" s="102"/>
      <c r="AB161" s="102"/>
      <c r="AC161" s="102"/>
      <c r="AD161" s="102"/>
      <c r="AE161" s="102"/>
      <c r="AF161" s="102"/>
      <c r="AG161" s="102"/>
      <c r="AH161" s="102"/>
      <c r="AI161" s="102"/>
      <c r="AJ161" s="102"/>
      <c r="AK161" s="102"/>
      <c r="AL161" s="102"/>
      <c r="AM161" s="102"/>
      <c r="AN161" s="102"/>
      <c r="AO161" s="102"/>
      <c r="AP161" s="102"/>
      <c r="AQ161" s="102"/>
      <c r="AR161" s="102"/>
      <c r="AS161" s="102"/>
      <c r="AT161" s="102"/>
      <c r="AU161" s="102"/>
      <c r="AV161" s="102"/>
      <c r="AW161" s="102"/>
      <c r="AX161" s="102"/>
      <c r="AY161" s="102"/>
      <c r="AZ161" s="102"/>
      <c r="BA161" s="102"/>
      <c r="BB161" s="102"/>
      <c r="BC161" s="102"/>
      <c r="BD161" s="102"/>
      <c r="BE161" s="102"/>
      <c r="BF161" s="102"/>
      <c r="BG161" s="102"/>
      <c r="BH161" s="102"/>
      <c r="BI161" s="102"/>
      <c r="BJ161" s="102"/>
    </row>
    <row r="162" spans="1:62" ht="16.5" customHeight="1">
      <c r="A162" s="102"/>
      <c r="B162" s="102"/>
      <c r="C162" s="102"/>
      <c r="D162" s="102"/>
      <c r="E162" s="102"/>
      <c r="F162" s="102"/>
      <c r="G162" s="102"/>
      <c r="H162" s="102"/>
      <c r="I162" s="102"/>
      <c r="J162" s="102"/>
      <c r="K162" s="102"/>
      <c r="L162" s="102"/>
      <c r="M162" s="102"/>
      <c r="N162" s="102"/>
      <c r="O162" s="102"/>
      <c r="P162" s="102"/>
      <c r="Q162" s="102"/>
      <c r="R162" s="102"/>
      <c r="S162" s="102"/>
      <c r="T162" s="102"/>
      <c r="U162" s="102"/>
      <c r="V162" s="102"/>
      <c r="W162" s="102"/>
      <c r="X162" s="102"/>
      <c r="Y162" s="102"/>
      <c r="Z162" s="102"/>
      <c r="AA162" s="102"/>
      <c r="AB162" s="102"/>
      <c r="AC162" s="102"/>
      <c r="AD162" s="102"/>
      <c r="AE162" s="102"/>
      <c r="AF162" s="102"/>
      <c r="AG162" s="102"/>
      <c r="AH162" s="102"/>
      <c r="AI162" s="102"/>
      <c r="AJ162" s="102"/>
      <c r="AK162" s="102"/>
      <c r="AL162" s="102"/>
      <c r="AM162" s="102"/>
      <c r="AN162" s="102"/>
      <c r="AO162" s="102"/>
      <c r="AP162" s="102"/>
      <c r="AQ162" s="102"/>
      <c r="AR162" s="102"/>
      <c r="AS162" s="102"/>
      <c r="AT162" s="102"/>
      <c r="AU162" s="102"/>
      <c r="AV162" s="102"/>
      <c r="AW162" s="102"/>
      <c r="AX162" s="102"/>
      <c r="AY162" s="102"/>
      <c r="AZ162" s="102"/>
      <c r="BA162" s="102"/>
      <c r="BB162" s="102"/>
      <c r="BC162" s="102"/>
      <c r="BD162" s="102"/>
      <c r="BE162" s="102"/>
      <c r="BF162" s="102"/>
      <c r="BG162" s="102"/>
      <c r="BH162" s="102"/>
      <c r="BI162" s="102"/>
      <c r="BJ162" s="102"/>
    </row>
    <row r="163" spans="1:62" ht="16.5" customHeight="1">
      <c r="A163" s="102"/>
      <c r="B163" s="102"/>
      <c r="C163" s="102"/>
      <c r="D163" s="102"/>
      <c r="E163" s="102"/>
      <c r="F163" s="102"/>
      <c r="G163" s="102"/>
      <c r="H163" s="102"/>
      <c r="I163" s="102"/>
      <c r="J163" s="102"/>
      <c r="K163" s="102"/>
      <c r="L163" s="102"/>
      <c r="M163" s="102"/>
      <c r="N163" s="102"/>
      <c r="O163" s="102"/>
      <c r="P163" s="102"/>
      <c r="Q163" s="102"/>
      <c r="R163" s="102"/>
      <c r="S163" s="102"/>
      <c r="T163" s="102"/>
      <c r="U163" s="102"/>
      <c r="V163" s="102"/>
      <c r="W163" s="102"/>
      <c r="X163" s="102"/>
      <c r="Y163" s="102"/>
      <c r="Z163" s="102"/>
      <c r="AA163" s="102"/>
      <c r="AB163" s="102"/>
      <c r="AC163" s="102"/>
      <c r="AD163" s="102"/>
      <c r="AE163" s="102"/>
      <c r="AF163" s="102"/>
      <c r="AG163" s="102"/>
      <c r="AH163" s="102"/>
      <c r="AI163" s="102"/>
      <c r="AJ163" s="102"/>
      <c r="AK163" s="102"/>
      <c r="AL163" s="102"/>
      <c r="AM163" s="102"/>
      <c r="AN163" s="102"/>
      <c r="AO163" s="102"/>
      <c r="AP163" s="102"/>
      <c r="AQ163" s="102"/>
      <c r="AR163" s="102"/>
      <c r="AS163" s="102"/>
      <c r="AT163" s="102"/>
      <c r="AU163" s="102"/>
      <c r="AV163" s="102"/>
      <c r="AW163" s="102"/>
      <c r="AX163" s="102"/>
      <c r="AY163" s="102"/>
      <c r="AZ163" s="102"/>
      <c r="BA163" s="102"/>
      <c r="BB163" s="102"/>
      <c r="BC163" s="102"/>
      <c r="BD163" s="102"/>
      <c r="BE163" s="102"/>
      <c r="BF163" s="102"/>
      <c r="BG163" s="102"/>
      <c r="BH163" s="102"/>
      <c r="BI163" s="102"/>
      <c r="BJ163" s="102"/>
    </row>
    <row r="164" spans="1:62" ht="16.5" customHeight="1">
      <c r="A164" s="102"/>
      <c r="B164" s="102"/>
      <c r="C164" s="102"/>
      <c r="D164" s="102"/>
      <c r="E164" s="102"/>
      <c r="F164" s="102"/>
      <c r="G164" s="102"/>
      <c r="H164" s="102"/>
      <c r="I164" s="102"/>
      <c r="J164" s="102"/>
      <c r="K164" s="102"/>
      <c r="L164" s="102"/>
      <c r="M164" s="102"/>
      <c r="N164" s="102"/>
      <c r="O164" s="102"/>
      <c r="P164" s="102"/>
      <c r="Q164" s="102"/>
      <c r="R164" s="102"/>
      <c r="S164" s="102"/>
      <c r="T164" s="102"/>
      <c r="U164" s="102"/>
      <c r="V164" s="102"/>
      <c r="W164" s="102"/>
      <c r="X164" s="102"/>
      <c r="Y164" s="102"/>
      <c r="Z164" s="102"/>
      <c r="AA164" s="102"/>
      <c r="AB164" s="102"/>
      <c r="AC164" s="102"/>
      <c r="AD164" s="102"/>
      <c r="AE164" s="102"/>
      <c r="AF164" s="102"/>
      <c r="AG164" s="102"/>
      <c r="AH164" s="102"/>
      <c r="AI164" s="102"/>
      <c r="AJ164" s="102"/>
      <c r="AK164" s="102"/>
      <c r="AL164" s="102"/>
      <c r="AM164" s="102"/>
      <c r="AN164" s="102"/>
      <c r="AO164" s="102"/>
      <c r="AP164" s="102"/>
      <c r="AQ164" s="102"/>
      <c r="AR164" s="102"/>
      <c r="AS164" s="102"/>
      <c r="AT164" s="102"/>
      <c r="AU164" s="102"/>
      <c r="AV164" s="102"/>
      <c r="AW164" s="102"/>
      <c r="AX164" s="102"/>
      <c r="AY164" s="102"/>
      <c r="AZ164" s="102"/>
      <c r="BA164" s="102"/>
      <c r="BB164" s="102"/>
      <c r="BC164" s="102"/>
      <c r="BD164" s="102"/>
      <c r="BE164" s="102"/>
      <c r="BF164" s="102"/>
      <c r="BG164" s="102"/>
      <c r="BH164" s="102"/>
      <c r="BI164" s="102"/>
      <c r="BJ164" s="102"/>
    </row>
    <row r="165" spans="1:62" ht="16.5" customHeight="1">
      <c r="A165" s="102"/>
      <c r="B165" s="102"/>
      <c r="C165" s="102"/>
      <c r="D165" s="102"/>
      <c r="E165" s="102"/>
      <c r="F165" s="102"/>
      <c r="G165" s="102"/>
      <c r="H165" s="102"/>
      <c r="I165" s="102"/>
      <c r="J165" s="102"/>
      <c r="K165" s="102"/>
      <c r="L165" s="102"/>
      <c r="M165" s="102"/>
      <c r="N165" s="102"/>
      <c r="O165" s="102"/>
      <c r="P165" s="102"/>
      <c r="Q165" s="102"/>
      <c r="R165" s="102"/>
      <c r="S165" s="102"/>
      <c r="T165" s="102"/>
      <c r="U165" s="102"/>
      <c r="V165" s="102"/>
      <c r="W165" s="102"/>
      <c r="X165" s="102"/>
      <c r="Y165" s="102"/>
      <c r="Z165" s="102"/>
      <c r="AA165" s="102"/>
      <c r="AB165" s="102"/>
      <c r="AC165" s="102"/>
      <c r="AD165" s="102"/>
      <c r="AE165" s="102"/>
      <c r="AF165" s="102"/>
      <c r="AG165" s="102"/>
      <c r="AH165" s="102"/>
      <c r="AI165" s="102"/>
      <c r="AJ165" s="102"/>
      <c r="AK165" s="102"/>
      <c r="AL165" s="102"/>
      <c r="AM165" s="102"/>
      <c r="AN165" s="102"/>
      <c r="AO165" s="102"/>
      <c r="AP165" s="102"/>
      <c r="AQ165" s="102"/>
      <c r="AR165" s="102"/>
      <c r="AS165" s="102"/>
      <c r="AT165" s="102"/>
      <c r="AU165" s="102"/>
      <c r="AV165" s="102"/>
      <c r="AW165" s="102"/>
      <c r="AX165" s="102"/>
      <c r="AY165" s="102"/>
      <c r="AZ165" s="102"/>
      <c r="BA165" s="102"/>
      <c r="BB165" s="102"/>
      <c r="BC165" s="102"/>
      <c r="BD165" s="102"/>
      <c r="BE165" s="102"/>
      <c r="BF165" s="102"/>
      <c r="BG165" s="102"/>
      <c r="BH165" s="102"/>
      <c r="BI165" s="102"/>
      <c r="BJ165" s="102"/>
    </row>
    <row r="166" spans="1:62" ht="16.5" customHeight="1">
      <c r="A166" s="102"/>
      <c r="B166" s="102"/>
      <c r="C166" s="102"/>
      <c r="D166" s="102"/>
      <c r="E166" s="102"/>
      <c r="F166" s="102"/>
      <c r="G166" s="102"/>
      <c r="H166" s="102"/>
      <c r="I166" s="102"/>
      <c r="J166" s="102"/>
      <c r="K166" s="102"/>
      <c r="L166" s="102"/>
      <c r="M166" s="102"/>
      <c r="N166" s="102"/>
      <c r="O166" s="102"/>
      <c r="P166" s="102"/>
      <c r="Q166" s="102"/>
      <c r="R166" s="102"/>
      <c r="S166" s="102"/>
      <c r="T166" s="102"/>
      <c r="U166" s="102"/>
      <c r="V166" s="102"/>
      <c r="W166" s="102"/>
      <c r="X166" s="102"/>
      <c r="Y166" s="102"/>
      <c r="Z166" s="102"/>
      <c r="AA166" s="102"/>
      <c r="AB166" s="102"/>
      <c r="AC166" s="102"/>
      <c r="AD166" s="102"/>
      <c r="AE166" s="102"/>
      <c r="AF166" s="102"/>
      <c r="AG166" s="102"/>
      <c r="AH166" s="102"/>
      <c r="AI166" s="102"/>
      <c r="AJ166" s="102"/>
      <c r="AK166" s="102"/>
      <c r="AL166" s="102"/>
      <c r="AM166" s="102"/>
      <c r="AN166" s="102"/>
      <c r="AO166" s="102"/>
      <c r="AP166" s="102"/>
      <c r="AQ166" s="102"/>
      <c r="AR166" s="102"/>
      <c r="AS166" s="102"/>
      <c r="AT166" s="102"/>
      <c r="AU166" s="102"/>
      <c r="AV166" s="102"/>
      <c r="AW166" s="102"/>
      <c r="AX166" s="102"/>
      <c r="AY166" s="102"/>
      <c r="AZ166" s="102"/>
      <c r="BA166" s="102"/>
      <c r="BB166" s="102"/>
      <c r="BC166" s="102"/>
      <c r="BD166" s="102"/>
      <c r="BE166" s="102"/>
      <c r="BF166" s="102"/>
      <c r="BG166" s="102"/>
      <c r="BH166" s="102"/>
      <c r="BI166" s="102"/>
      <c r="BJ166" s="102"/>
    </row>
    <row r="167" spans="1:62" ht="16.5" customHeight="1">
      <c r="A167" s="102"/>
      <c r="B167" s="102"/>
      <c r="C167" s="102"/>
      <c r="D167" s="102"/>
      <c r="E167" s="102"/>
      <c r="F167" s="102"/>
      <c r="G167" s="102"/>
      <c r="H167" s="102"/>
      <c r="I167" s="102"/>
      <c r="J167" s="102"/>
      <c r="K167" s="102"/>
      <c r="L167" s="102"/>
      <c r="M167" s="102"/>
      <c r="N167" s="102"/>
      <c r="O167" s="102"/>
      <c r="P167" s="102"/>
      <c r="Q167" s="102"/>
      <c r="R167" s="102"/>
      <c r="S167" s="102"/>
      <c r="T167" s="102"/>
      <c r="U167" s="102"/>
      <c r="V167" s="102"/>
      <c r="W167" s="102"/>
      <c r="X167" s="102"/>
      <c r="Y167" s="102"/>
      <c r="Z167" s="102"/>
      <c r="AA167" s="102"/>
      <c r="AB167" s="102"/>
      <c r="AC167" s="102"/>
      <c r="AD167" s="102"/>
      <c r="AE167" s="102"/>
      <c r="AF167" s="102"/>
      <c r="AG167" s="102"/>
      <c r="AH167" s="102"/>
      <c r="AI167" s="102"/>
      <c r="AJ167" s="102"/>
      <c r="AK167" s="102"/>
      <c r="AL167" s="102"/>
      <c r="AM167" s="102"/>
      <c r="AN167" s="102"/>
      <c r="AO167" s="102"/>
      <c r="AP167" s="102"/>
      <c r="AQ167" s="102"/>
      <c r="AR167" s="102"/>
      <c r="AS167" s="102"/>
      <c r="AT167" s="102"/>
      <c r="AU167" s="102"/>
      <c r="AV167" s="102"/>
      <c r="AW167" s="102"/>
      <c r="AX167" s="102"/>
      <c r="AY167" s="102"/>
      <c r="AZ167" s="102"/>
      <c r="BA167" s="102"/>
      <c r="BB167" s="102"/>
      <c r="BC167" s="102"/>
      <c r="BD167" s="102"/>
      <c r="BE167" s="102"/>
      <c r="BF167" s="102"/>
      <c r="BG167" s="102"/>
      <c r="BH167" s="102"/>
      <c r="BI167" s="102"/>
      <c r="BJ167" s="102"/>
    </row>
    <row r="168" spans="1:62" ht="16.5" customHeight="1">
      <c r="A168" s="102"/>
      <c r="B168" s="102"/>
      <c r="C168" s="102"/>
      <c r="D168" s="102"/>
      <c r="E168" s="102"/>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c r="AL168" s="102"/>
      <c r="AM168" s="102"/>
      <c r="AN168" s="102"/>
      <c r="AO168" s="102"/>
      <c r="AP168" s="102"/>
      <c r="AQ168" s="102"/>
      <c r="AR168" s="102"/>
      <c r="AS168" s="102"/>
      <c r="AT168" s="102"/>
      <c r="AU168" s="102"/>
      <c r="AV168" s="102"/>
      <c r="AW168" s="102"/>
      <c r="AX168" s="102"/>
      <c r="AY168" s="102"/>
      <c r="AZ168" s="102"/>
      <c r="BA168" s="102"/>
      <c r="BB168" s="102"/>
      <c r="BC168" s="102"/>
      <c r="BD168" s="102"/>
      <c r="BE168" s="102"/>
      <c r="BF168" s="102"/>
      <c r="BG168" s="102"/>
      <c r="BH168" s="102"/>
      <c r="BI168" s="102"/>
      <c r="BJ168" s="102"/>
    </row>
    <row r="169" spans="1:62" ht="16.5" customHeight="1">
      <c r="A169" s="102"/>
      <c r="B169" s="102"/>
      <c r="C169" s="102"/>
      <c r="D169" s="102"/>
      <c r="E169" s="102"/>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2"/>
      <c r="AY169" s="102"/>
      <c r="AZ169" s="102"/>
      <c r="BA169" s="102"/>
      <c r="BB169" s="102"/>
      <c r="BC169" s="102"/>
      <c r="BD169" s="102"/>
      <c r="BE169" s="102"/>
      <c r="BF169" s="102"/>
      <c r="BG169" s="102"/>
      <c r="BH169" s="102"/>
      <c r="BI169" s="102"/>
      <c r="BJ169" s="102"/>
    </row>
    <row r="170" spans="1:62" ht="16.5" customHeight="1">
      <c r="A170" s="102"/>
      <c r="B170" s="102"/>
      <c r="C170" s="102"/>
      <c r="D170" s="102"/>
      <c r="E170" s="102"/>
      <c r="F170" s="102"/>
      <c r="G170" s="102"/>
      <c r="H170" s="102"/>
      <c r="I170" s="102"/>
      <c r="J170" s="102"/>
      <c r="K170" s="102"/>
      <c r="L170" s="102"/>
      <c r="M170" s="102"/>
      <c r="N170" s="102"/>
      <c r="O170" s="102"/>
      <c r="P170" s="102"/>
      <c r="Q170" s="102"/>
      <c r="R170" s="102"/>
      <c r="S170" s="102"/>
      <c r="T170" s="102"/>
      <c r="U170" s="102"/>
      <c r="V170" s="102"/>
      <c r="W170" s="102"/>
      <c r="X170" s="102"/>
      <c r="Y170" s="102"/>
      <c r="Z170" s="102"/>
      <c r="AA170" s="102"/>
      <c r="AB170" s="102"/>
      <c r="AC170" s="102"/>
      <c r="AD170" s="102"/>
      <c r="AE170" s="102"/>
      <c r="AF170" s="102"/>
      <c r="AG170" s="102"/>
      <c r="AH170" s="102"/>
      <c r="AI170" s="102"/>
      <c r="AJ170" s="102"/>
      <c r="AK170" s="102"/>
      <c r="AL170" s="102"/>
      <c r="AM170" s="102"/>
      <c r="AN170" s="102"/>
      <c r="AO170" s="102"/>
      <c r="AP170" s="102"/>
      <c r="AQ170" s="102"/>
      <c r="AR170" s="102"/>
      <c r="AS170" s="102"/>
      <c r="AT170" s="102"/>
      <c r="AU170" s="102"/>
      <c r="AV170" s="102"/>
      <c r="AW170" s="102"/>
      <c r="AX170" s="102"/>
      <c r="AY170" s="102"/>
      <c r="AZ170" s="102"/>
      <c r="BA170" s="102"/>
      <c r="BB170" s="102"/>
      <c r="BC170" s="102"/>
      <c r="BD170" s="102"/>
      <c r="BE170" s="102"/>
      <c r="BF170" s="102"/>
      <c r="BG170" s="102"/>
      <c r="BH170" s="102"/>
      <c r="BI170" s="102"/>
      <c r="BJ170" s="102"/>
    </row>
    <row r="171" spans="1:62" ht="16.5" customHeight="1">
      <c r="A171" s="102"/>
      <c r="B171" s="102"/>
      <c r="C171" s="102"/>
      <c r="D171" s="102"/>
      <c r="E171" s="102"/>
      <c r="F171" s="102"/>
      <c r="G171" s="102"/>
      <c r="H171" s="102"/>
      <c r="I171" s="102"/>
      <c r="J171" s="102"/>
      <c r="K171" s="102"/>
      <c r="L171" s="102"/>
      <c r="M171" s="102"/>
      <c r="N171" s="102"/>
      <c r="O171" s="102"/>
      <c r="P171" s="102"/>
      <c r="Q171" s="102"/>
      <c r="R171" s="102"/>
      <c r="S171" s="102"/>
      <c r="T171" s="102"/>
      <c r="U171" s="102"/>
      <c r="V171" s="102"/>
      <c r="W171" s="102"/>
      <c r="X171" s="102"/>
      <c r="Y171" s="102"/>
      <c r="Z171" s="102"/>
      <c r="AA171" s="102"/>
      <c r="AB171" s="102"/>
      <c r="AC171" s="102"/>
      <c r="AD171" s="102"/>
      <c r="AE171" s="102"/>
      <c r="AF171" s="102"/>
      <c r="AG171" s="102"/>
      <c r="AH171" s="102"/>
      <c r="AI171" s="102"/>
      <c r="AJ171" s="102"/>
      <c r="AK171" s="102"/>
      <c r="AL171" s="102"/>
      <c r="AM171" s="102"/>
      <c r="AN171" s="102"/>
      <c r="AO171" s="102"/>
      <c r="AP171" s="102"/>
      <c r="AQ171" s="102"/>
      <c r="AR171" s="102"/>
      <c r="AS171" s="102"/>
      <c r="AT171" s="102"/>
      <c r="AU171" s="102"/>
      <c r="AV171" s="102"/>
      <c r="AW171" s="102"/>
      <c r="AX171" s="102"/>
      <c r="AY171" s="102"/>
      <c r="AZ171" s="102"/>
      <c r="BA171" s="102"/>
      <c r="BB171" s="102"/>
      <c r="BC171" s="102"/>
      <c r="BD171" s="102"/>
      <c r="BE171" s="102"/>
      <c r="BF171" s="102"/>
      <c r="BG171" s="102"/>
      <c r="BH171" s="102"/>
      <c r="BI171" s="102"/>
      <c r="BJ171" s="102"/>
    </row>
    <row r="172" spans="1:62" ht="16.5" customHeight="1">
      <c r="A172" s="102"/>
      <c r="B172" s="102"/>
      <c r="C172" s="102"/>
      <c r="D172" s="102"/>
      <c r="E172" s="102"/>
      <c r="F172" s="102"/>
      <c r="G172" s="102"/>
      <c r="H172" s="102"/>
      <c r="I172" s="102"/>
      <c r="J172" s="102"/>
      <c r="K172" s="102"/>
      <c r="L172" s="102"/>
      <c r="M172" s="102"/>
      <c r="N172" s="102"/>
      <c r="O172" s="102"/>
      <c r="P172" s="102"/>
      <c r="Q172" s="102"/>
      <c r="R172" s="102"/>
      <c r="S172" s="102"/>
      <c r="T172" s="102"/>
      <c r="U172" s="102"/>
      <c r="V172" s="102"/>
      <c r="W172" s="102"/>
      <c r="X172" s="102"/>
      <c r="Y172" s="102"/>
      <c r="Z172" s="102"/>
      <c r="AA172" s="102"/>
      <c r="AB172" s="102"/>
      <c r="AC172" s="102"/>
      <c r="AD172" s="102"/>
      <c r="AE172" s="102"/>
      <c r="AF172" s="102"/>
      <c r="AG172" s="102"/>
      <c r="AH172" s="102"/>
      <c r="AI172" s="102"/>
      <c r="AJ172" s="102"/>
      <c r="AK172" s="102"/>
      <c r="AL172" s="102"/>
      <c r="AM172" s="102"/>
      <c r="AN172" s="102"/>
      <c r="AO172" s="102"/>
      <c r="AP172" s="102"/>
      <c r="AQ172" s="102"/>
      <c r="AR172" s="102"/>
      <c r="AS172" s="102"/>
      <c r="AT172" s="102"/>
      <c r="AU172" s="102"/>
      <c r="AV172" s="102"/>
      <c r="AW172" s="102"/>
      <c r="AX172" s="102"/>
      <c r="AY172" s="102"/>
      <c r="AZ172" s="102"/>
      <c r="BA172" s="102"/>
      <c r="BB172" s="102"/>
      <c r="BC172" s="102"/>
      <c r="BD172" s="102"/>
      <c r="BE172" s="102"/>
      <c r="BF172" s="102"/>
      <c r="BG172" s="102"/>
      <c r="BH172" s="102"/>
      <c r="BI172" s="102"/>
      <c r="BJ172" s="102"/>
    </row>
    <row r="173" spans="1:62" ht="16.5" customHeight="1">
      <c r="A173" s="102"/>
      <c r="B173" s="102"/>
      <c r="C173" s="102"/>
      <c r="D173" s="102"/>
      <c r="E173" s="102"/>
      <c r="F173" s="102"/>
      <c r="G173" s="102"/>
      <c r="H173" s="102"/>
      <c r="I173" s="102"/>
      <c r="J173" s="102"/>
      <c r="K173" s="102"/>
      <c r="L173" s="102"/>
      <c r="M173" s="102"/>
      <c r="N173" s="102"/>
      <c r="O173" s="102"/>
      <c r="P173" s="102"/>
      <c r="Q173" s="102"/>
      <c r="R173" s="102"/>
      <c r="S173" s="102"/>
      <c r="T173" s="102"/>
      <c r="U173" s="102"/>
      <c r="V173" s="102"/>
      <c r="W173" s="102"/>
      <c r="X173" s="102"/>
      <c r="Y173" s="102"/>
      <c r="Z173" s="102"/>
      <c r="AA173" s="102"/>
      <c r="AB173" s="102"/>
      <c r="AC173" s="102"/>
      <c r="AD173" s="102"/>
      <c r="AE173" s="102"/>
      <c r="AF173" s="102"/>
      <c r="AG173" s="102"/>
      <c r="AH173" s="102"/>
      <c r="AI173" s="102"/>
      <c r="AJ173" s="102"/>
      <c r="AK173" s="102"/>
      <c r="AL173" s="102"/>
      <c r="AM173" s="102"/>
      <c r="AN173" s="102"/>
      <c r="AO173" s="102"/>
      <c r="AP173" s="102"/>
      <c r="AQ173" s="102"/>
      <c r="AR173" s="102"/>
      <c r="AS173" s="102"/>
      <c r="AT173" s="102"/>
      <c r="AU173" s="102"/>
      <c r="AV173" s="102"/>
      <c r="AW173" s="102"/>
      <c r="AX173" s="102"/>
      <c r="AY173" s="102"/>
      <c r="AZ173" s="102"/>
      <c r="BA173" s="102"/>
      <c r="BB173" s="102"/>
      <c r="BC173" s="102"/>
      <c r="BD173" s="102"/>
      <c r="BE173" s="102"/>
      <c r="BF173" s="102"/>
      <c r="BG173" s="102"/>
      <c r="BH173" s="102"/>
      <c r="BI173" s="102"/>
      <c r="BJ173" s="102"/>
    </row>
    <row r="174" spans="1:62" ht="16.5" customHeight="1">
      <c r="A174" s="102"/>
      <c r="B174" s="102"/>
      <c r="C174" s="102"/>
      <c r="D174" s="102"/>
      <c r="E174" s="102"/>
      <c r="F174" s="102"/>
      <c r="G174" s="102"/>
      <c r="H174" s="102"/>
      <c r="I174" s="102"/>
      <c r="J174" s="102"/>
      <c r="K174" s="102"/>
      <c r="L174" s="102"/>
      <c r="M174" s="102"/>
      <c r="N174" s="102"/>
      <c r="O174" s="102"/>
      <c r="P174" s="102"/>
      <c r="Q174" s="102"/>
      <c r="R174" s="102"/>
      <c r="S174" s="102"/>
      <c r="T174" s="102"/>
      <c r="U174" s="102"/>
      <c r="V174" s="102"/>
      <c r="W174" s="102"/>
      <c r="X174" s="102"/>
      <c r="Y174" s="102"/>
      <c r="Z174" s="102"/>
      <c r="AA174" s="102"/>
      <c r="AB174" s="102"/>
      <c r="AC174" s="102"/>
      <c r="AD174" s="102"/>
      <c r="AE174" s="102"/>
      <c r="AF174" s="102"/>
      <c r="AG174" s="102"/>
      <c r="AH174" s="102"/>
      <c r="AI174" s="102"/>
      <c r="AJ174" s="102"/>
      <c r="AK174" s="102"/>
      <c r="AL174" s="102"/>
      <c r="AM174" s="102"/>
      <c r="AN174" s="102"/>
      <c r="AO174" s="102"/>
      <c r="AP174" s="102"/>
      <c r="AQ174" s="102"/>
      <c r="AR174" s="102"/>
      <c r="AS174" s="102"/>
      <c r="AT174" s="102"/>
      <c r="AU174" s="102"/>
      <c r="AV174" s="102"/>
      <c r="AW174" s="102"/>
      <c r="AX174" s="102"/>
      <c r="AY174" s="102"/>
      <c r="AZ174" s="102"/>
      <c r="BA174" s="102"/>
      <c r="BB174" s="102"/>
      <c r="BC174" s="102"/>
      <c r="BD174" s="102"/>
      <c r="BE174" s="102"/>
      <c r="BF174" s="102"/>
      <c r="BG174" s="102"/>
      <c r="BH174" s="102"/>
      <c r="BI174" s="102"/>
      <c r="BJ174" s="102"/>
    </row>
    <row r="175" spans="1:62" ht="16.5" customHeight="1">
      <c r="A175" s="102"/>
      <c r="B175" s="102"/>
      <c r="C175" s="102"/>
      <c r="D175" s="102"/>
      <c r="E175" s="102"/>
      <c r="F175" s="102"/>
      <c r="G175" s="102"/>
      <c r="H175" s="102"/>
      <c r="I175" s="102"/>
      <c r="J175" s="102"/>
      <c r="K175" s="102"/>
      <c r="L175" s="102"/>
      <c r="M175" s="102"/>
      <c r="N175" s="102"/>
      <c r="O175" s="102"/>
      <c r="P175" s="102"/>
      <c r="Q175" s="102"/>
      <c r="R175" s="102"/>
      <c r="S175" s="102"/>
      <c r="T175" s="102"/>
      <c r="U175" s="102"/>
      <c r="V175" s="102"/>
      <c r="W175" s="102"/>
      <c r="X175" s="102"/>
      <c r="Y175" s="102"/>
      <c r="Z175" s="102"/>
      <c r="AA175" s="102"/>
      <c r="AB175" s="102"/>
      <c r="AC175" s="102"/>
      <c r="AD175" s="102"/>
      <c r="AE175" s="102"/>
      <c r="AF175" s="102"/>
      <c r="AG175" s="102"/>
      <c r="AH175" s="102"/>
      <c r="AI175" s="102"/>
      <c r="AJ175" s="102"/>
      <c r="AK175" s="102"/>
      <c r="AL175" s="102"/>
      <c r="AM175" s="102"/>
      <c r="AN175" s="102"/>
      <c r="AO175" s="102"/>
      <c r="AP175" s="102"/>
      <c r="AQ175" s="102"/>
      <c r="AR175" s="102"/>
      <c r="AS175" s="102"/>
      <c r="AT175" s="102"/>
      <c r="AU175" s="102"/>
      <c r="AV175" s="102"/>
      <c r="AW175" s="102"/>
      <c r="AX175" s="102"/>
      <c r="AY175" s="102"/>
      <c r="AZ175" s="102"/>
      <c r="BA175" s="102"/>
      <c r="BB175" s="102"/>
      <c r="BC175" s="102"/>
      <c r="BD175" s="102"/>
      <c r="BE175" s="102"/>
      <c r="BF175" s="102"/>
      <c r="BG175" s="102"/>
      <c r="BH175" s="102"/>
      <c r="BI175" s="102"/>
      <c r="BJ175" s="102"/>
    </row>
    <row r="176" spans="1:62" ht="16.5" customHeight="1">
      <c r="A176" s="102"/>
      <c r="B176" s="102"/>
      <c r="C176" s="102"/>
      <c r="D176" s="102"/>
      <c r="E176" s="102"/>
      <c r="F176" s="102"/>
      <c r="G176" s="102"/>
      <c r="H176" s="102"/>
      <c r="I176" s="102"/>
      <c r="J176" s="102"/>
      <c r="K176" s="102"/>
      <c r="L176" s="102"/>
      <c r="M176" s="102"/>
      <c r="N176" s="102"/>
      <c r="O176" s="102"/>
      <c r="P176" s="102"/>
      <c r="Q176" s="102"/>
      <c r="R176" s="102"/>
      <c r="S176" s="102"/>
      <c r="T176" s="102"/>
      <c r="U176" s="102"/>
      <c r="V176" s="102"/>
      <c r="W176" s="102"/>
      <c r="X176" s="102"/>
      <c r="Y176" s="102"/>
      <c r="Z176" s="102"/>
      <c r="AA176" s="102"/>
      <c r="AB176" s="102"/>
      <c r="AC176" s="102"/>
      <c r="AD176" s="102"/>
      <c r="AE176" s="102"/>
      <c r="AF176" s="102"/>
      <c r="AG176" s="102"/>
      <c r="AH176" s="102"/>
      <c r="AI176" s="102"/>
      <c r="AJ176" s="102"/>
      <c r="AK176" s="102"/>
      <c r="AL176" s="102"/>
      <c r="AM176" s="102"/>
      <c r="AN176" s="102"/>
      <c r="AO176" s="102"/>
      <c r="AP176" s="102"/>
      <c r="AQ176" s="102"/>
      <c r="AR176" s="102"/>
      <c r="AS176" s="102"/>
      <c r="AT176" s="102"/>
      <c r="AU176" s="102"/>
      <c r="AV176" s="102"/>
      <c r="AW176" s="102"/>
      <c r="AX176" s="102"/>
      <c r="AY176" s="102"/>
      <c r="AZ176" s="102"/>
      <c r="BA176" s="102"/>
      <c r="BB176" s="102"/>
      <c r="BC176" s="102"/>
      <c r="BD176" s="102"/>
      <c r="BE176" s="102"/>
      <c r="BF176" s="102"/>
      <c r="BG176" s="102"/>
      <c r="BH176" s="102"/>
      <c r="BI176" s="102"/>
      <c r="BJ176" s="102"/>
    </row>
    <row r="177" spans="1:62" ht="16.5" customHeight="1">
      <c r="A177" s="102"/>
      <c r="B177" s="102"/>
      <c r="C177" s="102"/>
      <c r="D177" s="102"/>
      <c r="E177" s="102"/>
      <c r="F177" s="102"/>
      <c r="G177" s="102"/>
      <c r="H177" s="102"/>
      <c r="I177" s="102"/>
      <c r="J177" s="102"/>
      <c r="K177" s="102"/>
      <c r="L177" s="102"/>
      <c r="M177" s="102"/>
      <c r="N177" s="102"/>
      <c r="O177" s="102"/>
      <c r="P177" s="102"/>
      <c r="Q177" s="102"/>
      <c r="R177" s="102"/>
      <c r="S177" s="102"/>
      <c r="T177" s="102"/>
      <c r="U177" s="102"/>
      <c r="V177" s="102"/>
      <c r="W177" s="102"/>
      <c r="X177" s="102"/>
      <c r="Y177" s="102"/>
      <c r="Z177" s="102"/>
      <c r="AA177" s="102"/>
      <c r="AB177" s="102"/>
      <c r="AC177" s="102"/>
      <c r="AD177" s="102"/>
      <c r="AE177" s="102"/>
      <c r="AF177" s="102"/>
      <c r="AG177" s="102"/>
      <c r="AH177" s="102"/>
      <c r="AI177" s="102"/>
      <c r="AJ177" s="102"/>
      <c r="AK177" s="102"/>
      <c r="AL177" s="102"/>
      <c r="AM177" s="102"/>
      <c r="AN177" s="102"/>
      <c r="AO177" s="102"/>
      <c r="AP177" s="102"/>
      <c r="AQ177" s="102"/>
      <c r="AR177" s="102"/>
      <c r="AS177" s="102"/>
      <c r="AT177" s="102"/>
      <c r="AU177" s="102"/>
      <c r="AV177" s="102"/>
      <c r="AW177" s="102"/>
      <c r="AX177" s="102"/>
      <c r="AY177" s="102"/>
      <c r="AZ177" s="102"/>
      <c r="BA177" s="102"/>
      <c r="BB177" s="102"/>
      <c r="BC177" s="102"/>
      <c r="BD177" s="102"/>
      <c r="BE177" s="102"/>
      <c r="BF177" s="102"/>
      <c r="BG177" s="102"/>
      <c r="BH177" s="102"/>
      <c r="BI177" s="102"/>
      <c r="BJ177" s="102"/>
    </row>
    <row r="178" spans="1:62" ht="16.5" customHeight="1">
      <c r="A178" s="102"/>
      <c r="B178" s="102"/>
      <c r="C178" s="102"/>
      <c r="D178" s="102"/>
      <c r="E178" s="102"/>
      <c r="F178" s="102"/>
      <c r="G178" s="102"/>
      <c r="H178" s="102"/>
      <c r="I178" s="102"/>
      <c r="J178" s="102"/>
      <c r="K178" s="102"/>
      <c r="L178" s="102"/>
      <c r="M178" s="102"/>
      <c r="N178" s="102"/>
      <c r="O178" s="102"/>
      <c r="P178" s="102"/>
      <c r="Q178" s="102"/>
      <c r="R178" s="102"/>
      <c r="S178" s="102"/>
      <c r="T178" s="102"/>
      <c r="U178" s="102"/>
      <c r="V178" s="102"/>
      <c r="W178" s="102"/>
      <c r="X178" s="102"/>
      <c r="Y178" s="102"/>
      <c r="Z178" s="102"/>
      <c r="AA178" s="102"/>
      <c r="AB178" s="102"/>
      <c r="AC178" s="102"/>
      <c r="AD178" s="102"/>
      <c r="AE178" s="102"/>
      <c r="AF178" s="102"/>
      <c r="AG178" s="102"/>
      <c r="AH178" s="102"/>
      <c r="AI178" s="102"/>
      <c r="AJ178" s="102"/>
      <c r="AK178" s="102"/>
      <c r="AL178" s="102"/>
      <c r="AM178" s="102"/>
      <c r="AN178" s="102"/>
      <c r="AO178" s="102"/>
      <c r="AP178" s="102"/>
      <c r="AQ178" s="102"/>
      <c r="AR178" s="102"/>
      <c r="AS178" s="102"/>
      <c r="AT178" s="102"/>
      <c r="AU178" s="102"/>
      <c r="AV178" s="102"/>
      <c r="AW178" s="102"/>
      <c r="AX178" s="102"/>
      <c r="AY178" s="102"/>
      <c r="AZ178" s="102"/>
      <c r="BA178" s="102"/>
      <c r="BB178" s="102"/>
      <c r="BC178" s="102"/>
      <c r="BD178" s="102"/>
      <c r="BE178" s="102"/>
      <c r="BF178" s="102"/>
      <c r="BG178" s="102"/>
      <c r="BH178" s="102"/>
      <c r="BI178" s="102"/>
      <c r="BJ178" s="102"/>
    </row>
    <row r="179" spans="1:62" ht="16.5" customHeight="1">
      <c r="A179" s="102"/>
      <c r="B179" s="102"/>
      <c r="C179" s="102"/>
      <c r="D179" s="102"/>
      <c r="E179" s="102"/>
      <c r="F179" s="102"/>
      <c r="G179" s="102"/>
      <c r="H179" s="102"/>
      <c r="I179" s="102"/>
      <c r="J179" s="102"/>
      <c r="K179" s="102"/>
      <c r="L179" s="102"/>
      <c r="M179" s="102"/>
      <c r="N179" s="102"/>
      <c r="O179" s="102"/>
      <c r="P179" s="102"/>
      <c r="Q179" s="102"/>
      <c r="R179" s="102"/>
      <c r="S179" s="102"/>
      <c r="T179" s="102"/>
      <c r="U179" s="102"/>
      <c r="V179" s="102"/>
      <c r="W179" s="102"/>
      <c r="X179" s="102"/>
      <c r="Y179" s="102"/>
      <c r="Z179" s="102"/>
      <c r="AA179" s="102"/>
      <c r="AB179" s="102"/>
      <c r="AC179" s="102"/>
      <c r="AD179" s="102"/>
      <c r="AE179" s="102"/>
      <c r="AF179" s="102"/>
      <c r="AG179" s="102"/>
      <c r="AH179" s="102"/>
      <c r="AI179" s="102"/>
      <c r="AJ179" s="102"/>
      <c r="AK179" s="102"/>
      <c r="AL179" s="102"/>
      <c r="AM179" s="102"/>
      <c r="AN179" s="102"/>
      <c r="AO179" s="102"/>
      <c r="AP179" s="102"/>
      <c r="AQ179" s="102"/>
      <c r="AR179" s="102"/>
      <c r="AS179" s="102"/>
      <c r="AT179" s="102"/>
      <c r="AU179" s="102"/>
      <c r="AV179" s="102"/>
      <c r="AW179" s="102"/>
      <c r="AX179" s="102"/>
      <c r="AY179" s="102"/>
      <c r="AZ179" s="102"/>
      <c r="BA179" s="102"/>
      <c r="BB179" s="102"/>
      <c r="BC179" s="102"/>
      <c r="BD179" s="102"/>
      <c r="BE179" s="102"/>
      <c r="BF179" s="102"/>
      <c r="BG179" s="102"/>
      <c r="BH179" s="102"/>
      <c r="BI179" s="102"/>
      <c r="BJ179" s="102"/>
    </row>
    <row r="180" spans="1:62" ht="16.5" customHeight="1">
      <c r="A180" s="102"/>
      <c r="B180" s="102"/>
      <c r="C180" s="102"/>
      <c r="D180" s="102"/>
      <c r="E180" s="102"/>
      <c r="F180" s="102"/>
      <c r="G180" s="102"/>
      <c r="H180" s="102"/>
      <c r="I180" s="102"/>
      <c r="J180" s="102"/>
      <c r="K180" s="102"/>
      <c r="L180" s="102"/>
      <c r="M180" s="102"/>
      <c r="N180" s="102"/>
      <c r="O180" s="102"/>
      <c r="P180" s="102"/>
      <c r="Q180" s="102"/>
      <c r="R180" s="102"/>
      <c r="S180" s="102"/>
      <c r="T180" s="102"/>
      <c r="U180" s="102"/>
      <c r="V180" s="102"/>
      <c r="W180" s="102"/>
      <c r="X180" s="102"/>
      <c r="Y180" s="102"/>
      <c r="Z180" s="102"/>
      <c r="AA180" s="102"/>
      <c r="AB180" s="102"/>
      <c r="AC180" s="102"/>
      <c r="AD180" s="102"/>
      <c r="AE180" s="102"/>
      <c r="AF180" s="102"/>
      <c r="AG180" s="102"/>
      <c r="AH180" s="102"/>
      <c r="AI180" s="102"/>
      <c r="AJ180" s="102"/>
      <c r="AK180" s="102"/>
      <c r="AL180" s="102"/>
      <c r="AM180" s="102"/>
      <c r="AN180" s="102"/>
      <c r="AO180" s="102"/>
      <c r="AP180" s="102"/>
      <c r="AQ180" s="102"/>
      <c r="AR180" s="102"/>
      <c r="AS180" s="102"/>
      <c r="AT180" s="102"/>
      <c r="AU180" s="102"/>
      <c r="AV180" s="102"/>
      <c r="AW180" s="102"/>
      <c r="AX180" s="102"/>
      <c r="AY180" s="102"/>
      <c r="AZ180" s="102"/>
      <c r="BA180" s="102"/>
      <c r="BB180" s="102"/>
      <c r="BC180" s="102"/>
      <c r="BD180" s="102"/>
      <c r="BE180" s="102"/>
      <c r="BF180" s="102"/>
      <c r="BG180" s="102"/>
      <c r="BH180" s="102"/>
      <c r="BI180" s="102"/>
      <c r="BJ180" s="102"/>
    </row>
    <row r="181" spans="1:62" ht="16.5" customHeight="1">
      <c r="A181" s="102"/>
      <c r="B181" s="102"/>
      <c r="C181" s="102"/>
      <c r="D181" s="102"/>
      <c r="E181" s="102"/>
      <c r="F181" s="102"/>
      <c r="G181" s="102"/>
      <c r="H181" s="102"/>
      <c r="I181" s="102"/>
      <c r="J181" s="102"/>
      <c r="K181" s="102"/>
      <c r="L181" s="102"/>
      <c r="M181" s="102"/>
      <c r="N181" s="102"/>
      <c r="O181" s="102"/>
      <c r="P181" s="102"/>
      <c r="Q181" s="102"/>
      <c r="R181" s="102"/>
      <c r="S181" s="102"/>
      <c r="T181" s="102"/>
      <c r="U181" s="102"/>
      <c r="V181" s="102"/>
      <c r="W181" s="102"/>
      <c r="X181" s="102"/>
      <c r="Y181" s="102"/>
      <c r="Z181" s="102"/>
      <c r="AA181" s="102"/>
      <c r="AB181" s="102"/>
      <c r="AC181" s="102"/>
      <c r="AD181" s="102"/>
      <c r="AE181" s="102"/>
      <c r="AF181" s="102"/>
      <c r="AG181" s="102"/>
      <c r="AH181" s="102"/>
      <c r="AI181" s="102"/>
      <c r="AJ181" s="102"/>
      <c r="AK181" s="102"/>
      <c r="AL181" s="102"/>
      <c r="AM181" s="102"/>
      <c r="AN181" s="102"/>
      <c r="AO181" s="102"/>
      <c r="AP181" s="102"/>
      <c r="AQ181" s="102"/>
      <c r="AR181" s="102"/>
      <c r="AS181" s="102"/>
      <c r="AT181" s="102"/>
      <c r="AU181" s="102"/>
      <c r="AV181" s="102"/>
      <c r="AW181" s="102"/>
      <c r="AX181" s="102"/>
      <c r="AY181" s="102"/>
      <c r="AZ181" s="102"/>
      <c r="BA181" s="102"/>
      <c r="BB181" s="102"/>
      <c r="BC181" s="102"/>
      <c r="BD181" s="102"/>
      <c r="BE181" s="102"/>
      <c r="BF181" s="102"/>
      <c r="BG181" s="102"/>
      <c r="BH181" s="102"/>
      <c r="BI181" s="102"/>
      <c r="BJ181" s="102"/>
    </row>
    <row r="182" spans="1:62" ht="16.5" customHeight="1">
      <c r="A182" s="102"/>
      <c r="B182" s="102"/>
      <c r="C182" s="102"/>
      <c r="D182" s="102"/>
      <c r="E182" s="102"/>
      <c r="F182" s="102"/>
      <c r="G182" s="102"/>
      <c r="H182" s="102"/>
      <c r="I182" s="102"/>
      <c r="J182" s="102"/>
      <c r="K182" s="102"/>
      <c r="L182" s="102"/>
      <c r="M182" s="102"/>
      <c r="N182" s="102"/>
      <c r="O182" s="102"/>
      <c r="P182" s="102"/>
      <c r="Q182" s="102"/>
      <c r="R182" s="102"/>
      <c r="S182" s="102"/>
      <c r="T182" s="102"/>
      <c r="U182" s="102"/>
      <c r="V182" s="102"/>
      <c r="W182" s="102"/>
      <c r="X182" s="102"/>
      <c r="Y182" s="102"/>
      <c r="Z182" s="102"/>
      <c r="AA182" s="102"/>
      <c r="AB182" s="102"/>
      <c r="AC182" s="102"/>
      <c r="AD182" s="102"/>
      <c r="AE182" s="102"/>
      <c r="AF182" s="102"/>
      <c r="AG182" s="102"/>
      <c r="AH182" s="102"/>
      <c r="AI182" s="102"/>
      <c r="AJ182" s="102"/>
      <c r="AK182" s="102"/>
      <c r="AL182" s="102"/>
      <c r="AM182" s="102"/>
      <c r="AN182" s="102"/>
      <c r="AO182" s="102"/>
      <c r="AP182" s="102"/>
      <c r="AQ182" s="102"/>
      <c r="AR182" s="102"/>
      <c r="AS182" s="102"/>
      <c r="AT182" s="102"/>
      <c r="AU182" s="102"/>
      <c r="AV182" s="102"/>
      <c r="AW182" s="102"/>
      <c r="AX182" s="102"/>
      <c r="AY182" s="102"/>
      <c r="AZ182" s="102"/>
      <c r="BA182" s="102"/>
      <c r="BB182" s="102"/>
      <c r="BC182" s="102"/>
      <c r="BD182" s="102"/>
      <c r="BE182" s="102"/>
      <c r="BF182" s="102"/>
      <c r="BG182" s="102"/>
      <c r="BH182" s="102"/>
      <c r="BI182" s="102"/>
      <c r="BJ182" s="102"/>
    </row>
    <row r="183" spans="1:62" ht="16.5" customHeight="1">
      <c r="A183" s="102"/>
      <c r="B183" s="102"/>
      <c r="C183" s="102"/>
      <c r="D183" s="102"/>
      <c r="E183" s="102"/>
      <c r="F183" s="102"/>
      <c r="G183" s="102"/>
      <c r="H183" s="102"/>
      <c r="I183" s="102"/>
      <c r="J183" s="102"/>
      <c r="K183" s="102"/>
      <c r="L183" s="102"/>
      <c r="M183" s="102"/>
      <c r="N183" s="102"/>
      <c r="O183" s="102"/>
      <c r="P183" s="102"/>
      <c r="Q183" s="102"/>
      <c r="R183" s="102"/>
      <c r="S183" s="102"/>
      <c r="T183" s="102"/>
      <c r="U183" s="102"/>
      <c r="V183" s="102"/>
      <c r="W183" s="102"/>
      <c r="X183" s="102"/>
      <c r="Y183" s="102"/>
      <c r="Z183" s="102"/>
      <c r="AA183" s="102"/>
      <c r="AB183" s="102"/>
      <c r="AC183" s="102"/>
      <c r="AD183" s="102"/>
      <c r="AE183" s="102"/>
      <c r="AF183" s="102"/>
      <c r="AG183" s="102"/>
      <c r="AH183" s="102"/>
      <c r="AI183" s="102"/>
      <c r="AJ183" s="102"/>
      <c r="AK183" s="102"/>
      <c r="AL183" s="102"/>
      <c r="AM183" s="102"/>
      <c r="AN183" s="102"/>
      <c r="AO183" s="102"/>
      <c r="AP183" s="102"/>
      <c r="AQ183" s="102"/>
      <c r="AR183" s="102"/>
      <c r="AS183" s="102"/>
      <c r="AT183" s="102"/>
      <c r="AU183" s="102"/>
      <c r="AV183" s="102"/>
      <c r="AW183" s="102"/>
      <c r="AX183" s="102"/>
      <c r="AY183" s="102"/>
      <c r="AZ183" s="102"/>
      <c r="BA183" s="102"/>
      <c r="BB183" s="102"/>
      <c r="BC183" s="102"/>
      <c r="BD183" s="102"/>
      <c r="BE183" s="102"/>
      <c r="BF183" s="102"/>
      <c r="BG183" s="102"/>
      <c r="BH183" s="102"/>
      <c r="BI183" s="102"/>
      <c r="BJ183" s="102"/>
    </row>
    <row r="184" spans="1:62" ht="16.5" customHeight="1">
      <c r="A184" s="102"/>
      <c r="B184" s="102"/>
      <c r="C184" s="102"/>
      <c r="D184" s="102"/>
      <c r="E184" s="102"/>
      <c r="F184" s="102"/>
      <c r="G184" s="102"/>
      <c r="H184" s="102"/>
      <c r="I184" s="102"/>
      <c r="J184" s="102"/>
      <c r="K184" s="102"/>
      <c r="L184" s="102"/>
      <c r="M184" s="102"/>
      <c r="N184" s="102"/>
      <c r="O184" s="102"/>
      <c r="P184" s="102"/>
      <c r="Q184" s="102"/>
      <c r="R184" s="102"/>
      <c r="S184" s="102"/>
      <c r="T184" s="102"/>
      <c r="U184" s="102"/>
      <c r="V184" s="102"/>
      <c r="W184" s="102"/>
      <c r="X184" s="102"/>
      <c r="Y184" s="102"/>
      <c r="Z184" s="102"/>
      <c r="AA184" s="102"/>
      <c r="AB184" s="102"/>
      <c r="AC184" s="102"/>
      <c r="AD184" s="102"/>
      <c r="AE184" s="102"/>
      <c r="AF184" s="102"/>
      <c r="AG184" s="102"/>
      <c r="AH184" s="102"/>
      <c r="AI184" s="102"/>
      <c r="AJ184" s="102"/>
      <c r="AK184" s="102"/>
      <c r="AL184" s="102"/>
      <c r="AM184" s="102"/>
      <c r="AN184" s="102"/>
      <c r="AO184" s="102"/>
      <c r="AP184" s="102"/>
      <c r="AQ184" s="102"/>
      <c r="AR184" s="102"/>
      <c r="AS184" s="102"/>
      <c r="AT184" s="102"/>
      <c r="AU184" s="102"/>
      <c r="AV184" s="102"/>
      <c r="AW184" s="102"/>
      <c r="AX184" s="102"/>
      <c r="AY184" s="102"/>
      <c r="AZ184" s="102"/>
      <c r="BA184" s="102"/>
      <c r="BB184" s="102"/>
      <c r="BC184" s="102"/>
      <c r="BD184" s="102"/>
      <c r="BE184" s="102"/>
      <c r="BF184" s="102"/>
      <c r="BG184" s="102"/>
      <c r="BH184" s="102"/>
      <c r="BI184" s="102"/>
      <c r="BJ184" s="102"/>
    </row>
    <row r="185" spans="1:62" ht="16.5" customHeight="1">
      <c r="A185" s="102"/>
      <c r="B185" s="102"/>
      <c r="C185" s="102"/>
      <c r="D185" s="102"/>
      <c r="E185" s="102"/>
      <c r="F185" s="102"/>
      <c r="G185" s="102"/>
      <c r="H185" s="102"/>
      <c r="I185" s="102"/>
      <c r="J185" s="102"/>
      <c r="K185" s="102"/>
      <c r="L185" s="102"/>
      <c r="M185" s="102"/>
      <c r="N185" s="102"/>
      <c r="O185" s="102"/>
      <c r="P185" s="102"/>
      <c r="Q185" s="102"/>
      <c r="R185" s="102"/>
      <c r="S185" s="102"/>
      <c r="T185" s="102"/>
      <c r="U185" s="102"/>
      <c r="V185" s="102"/>
      <c r="W185" s="102"/>
      <c r="X185" s="102"/>
      <c r="Y185" s="102"/>
      <c r="Z185" s="102"/>
      <c r="AA185" s="102"/>
      <c r="AB185" s="102"/>
      <c r="AC185" s="102"/>
      <c r="AD185" s="102"/>
      <c r="AE185" s="102"/>
      <c r="AF185" s="102"/>
      <c r="AG185" s="102"/>
      <c r="AH185" s="102"/>
      <c r="AI185" s="102"/>
      <c r="AJ185" s="102"/>
      <c r="AK185" s="102"/>
      <c r="AL185" s="102"/>
      <c r="AM185" s="102"/>
      <c r="AN185" s="102"/>
      <c r="AO185" s="102"/>
      <c r="AP185" s="102"/>
      <c r="AQ185" s="102"/>
      <c r="AR185" s="102"/>
      <c r="AS185" s="102"/>
      <c r="AT185" s="102"/>
      <c r="AU185" s="102"/>
      <c r="AV185" s="102"/>
      <c r="AW185" s="102"/>
      <c r="AX185" s="102"/>
      <c r="AY185" s="102"/>
      <c r="AZ185" s="102"/>
      <c r="BA185" s="102"/>
      <c r="BB185" s="102"/>
      <c r="BC185" s="102"/>
      <c r="BD185" s="102"/>
      <c r="BE185" s="102"/>
      <c r="BF185" s="102"/>
      <c r="BG185" s="102"/>
      <c r="BH185" s="102"/>
      <c r="BI185" s="102"/>
      <c r="BJ185" s="102"/>
    </row>
    <row r="186" spans="1:62" ht="16.5" customHeight="1">
      <c r="A186" s="102"/>
      <c r="B186" s="102"/>
      <c r="C186" s="102"/>
      <c r="D186" s="102"/>
      <c r="E186" s="102"/>
      <c r="F186" s="102"/>
      <c r="G186" s="102"/>
      <c r="H186" s="102"/>
      <c r="I186" s="102"/>
      <c r="J186" s="102"/>
      <c r="K186" s="102"/>
      <c r="L186" s="102"/>
      <c r="M186" s="102"/>
      <c r="N186" s="102"/>
      <c r="O186" s="102"/>
      <c r="P186" s="102"/>
      <c r="Q186" s="102"/>
      <c r="R186" s="102"/>
      <c r="S186" s="102"/>
      <c r="T186" s="102"/>
      <c r="U186" s="102"/>
      <c r="V186" s="102"/>
      <c r="W186" s="102"/>
      <c r="X186" s="102"/>
      <c r="Y186" s="102"/>
      <c r="Z186" s="102"/>
      <c r="AA186" s="102"/>
      <c r="AB186" s="102"/>
      <c r="AC186" s="102"/>
      <c r="AD186" s="102"/>
      <c r="AE186" s="102"/>
      <c r="AF186" s="102"/>
      <c r="AG186" s="102"/>
      <c r="AH186" s="102"/>
      <c r="AI186" s="102"/>
      <c r="AJ186" s="102"/>
      <c r="AK186" s="102"/>
      <c r="AL186" s="102"/>
      <c r="AM186" s="102"/>
      <c r="AN186" s="102"/>
      <c r="AO186" s="102"/>
      <c r="AP186" s="102"/>
      <c r="AQ186" s="102"/>
      <c r="AR186" s="102"/>
      <c r="AS186" s="102"/>
      <c r="AT186" s="102"/>
      <c r="AU186" s="102"/>
      <c r="AV186" s="102"/>
      <c r="AW186" s="102"/>
      <c r="AX186" s="102"/>
      <c r="AY186" s="102"/>
      <c r="AZ186" s="102"/>
      <c r="BA186" s="102"/>
      <c r="BB186" s="102"/>
      <c r="BC186" s="102"/>
      <c r="BD186" s="102"/>
      <c r="BE186" s="102"/>
      <c r="BF186" s="102"/>
      <c r="BG186" s="102"/>
      <c r="BH186" s="102"/>
      <c r="BI186" s="102"/>
      <c r="BJ186" s="102"/>
    </row>
    <row r="187" spans="1:62" ht="16.5" customHeight="1">
      <c r="A187" s="102"/>
      <c r="B187" s="102"/>
      <c r="C187" s="102"/>
      <c r="D187" s="102"/>
      <c r="E187" s="102"/>
      <c r="F187" s="102"/>
      <c r="G187" s="102"/>
      <c r="H187" s="102"/>
      <c r="I187" s="102"/>
      <c r="J187" s="102"/>
      <c r="K187" s="102"/>
      <c r="L187" s="102"/>
      <c r="M187" s="102"/>
      <c r="N187" s="102"/>
      <c r="O187" s="102"/>
      <c r="P187" s="102"/>
      <c r="Q187" s="102"/>
      <c r="R187" s="102"/>
      <c r="S187" s="102"/>
      <c r="T187" s="102"/>
      <c r="U187" s="102"/>
      <c r="V187" s="102"/>
      <c r="W187" s="102"/>
      <c r="X187" s="102"/>
      <c r="Y187" s="102"/>
      <c r="Z187" s="102"/>
      <c r="AA187" s="102"/>
      <c r="AB187" s="102"/>
      <c r="AC187" s="102"/>
      <c r="AD187" s="102"/>
      <c r="AE187" s="102"/>
      <c r="AF187" s="102"/>
      <c r="AG187" s="102"/>
      <c r="AH187" s="102"/>
      <c r="AI187" s="102"/>
      <c r="AJ187" s="102"/>
      <c r="AK187" s="102"/>
      <c r="AL187" s="102"/>
      <c r="AM187" s="102"/>
      <c r="AN187" s="102"/>
      <c r="AO187" s="102"/>
      <c r="AP187" s="102"/>
      <c r="AQ187" s="102"/>
      <c r="AR187" s="102"/>
      <c r="AS187" s="102"/>
      <c r="AT187" s="102"/>
      <c r="AU187" s="102"/>
      <c r="AV187" s="102"/>
      <c r="AW187" s="102"/>
      <c r="AX187" s="102"/>
      <c r="AY187" s="102"/>
      <c r="AZ187" s="102"/>
      <c r="BA187" s="102"/>
      <c r="BB187" s="102"/>
      <c r="BC187" s="102"/>
      <c r="BD187" s="102"/>
      <c r="BE187" s="102"/>
      <c r="BF187" s="102"/>
      <c r="BG187" s="102"/>
      <c r="BH187" s="102"/>
      <c r="BI187" s="102"/>
      <c r="BJ187" s="102"/>
    </row>
    <row r="188" spans="1:62" ht="16.5" customHeight="1">
      <c r="A188" s="102"/>
      <c r="B188" s="102"/>
      <c r="C188" s="102"/>
      <c r="D188" s="102"/>
      <c r="E188" s="102"/>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02"/>
      <c r="AY188" s="102"/>
      <c r="AZ188" s="102"/>
      <c r="BA188" s="102"/>
      <c r="BB188" s="102"/>
      <c r="BC188" s="102"/>
      <c r="BD188" s="102"/>
      <c r="BE188" s="102"/>
      <c r="BF188" s="102"/>
      <c r="BG188" s="102"/>
      <c r="BH188" s="102"/>
      <c r="BI188" s="102"/>
      <c r="BJ188" s="102"/>
    </row>
    <row r="189" spans="1:62" ht="16.5" customHeight="1">
      <c r="A189" s="102"/>
      <c r="B189" s="102"/>
      <c r="C189" s="102"/>
      <c r="D189" s="102"/>
      <c r="E189" s="102"/>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2"/>
      <c r="AY189" s="102"/>
      <c r="AZ189" s="102"/>
      <c r="BA189" s="102"/>
      <c r="BB189" s="102"/>
      <c r="BC189" s="102"/>
      <c r="BD189" s="102"/>
      <c r="BE189" s="102"/>
      <c r="BF189" s="102"/>
      <c r="BG189" s="102"/>
      <c r="BH189" s="102"/>
      <c r="BI189" s="102"/>
      <c r="BJ189" s="102"/>
    </row>
    <row r="190" spans="1:62" ht="16.5" customHeight="1">
      <c r="A190" s="102"/>
      <c r="B190" s="102"/>
      <c r="C190" s="102"/>
      <c r="D190" s="102"/>
      <c r="E190" s="102"/>
      <c r="F190" s="102"/>
      <c r="G190" s="102"/>
      <c r="H190" s="102"/>
      <c r="I190" s="102"/>
      <c r="J190" s="102"/>
      <c r="K190" s="102"/>
      <c r="L190" s="102"/>
      <c r="M190" s="102"/>
      <c r="N190" s="102"/>
      <c r="O190" s="102"/>
      <c r="P190" s="102"/>
      <c r="Q190" s="102"/>
      <c r="R190" s="102"/>
      <c r="S190" s="102"/>
      <c r="T190" s="102"/>
      <c r="U190" s="102"/>
      <c r="V190" s="102"/>
      <c r="W190" s="102"/>
      <c r="X190" s="102"/>
      <c r="Y190" s="102"/>
      <c r="Z190" s="102"/>
      <c r="AA190" s="102"/>
      <c r="AB190" s="102"/>
      <c r="AC190" s="102"/>
      <c r="AD190" s="102"/>
      <c r="AE190" s="102"/>
      <c r="AF190" s="102"/>
      <c r="AG190" s="102"/>
      <c r="AH190" s="102"/>
      <c r="AI190" s="102"/>
      <c r="AJ190" s="102"/>
      <c r="AK190" s="102"/>
      <c r="AL190" s="102"/>
      <c r="AM190" s="102"/>
      <c r="AN190" s="102"/>
      <c r="AO190" s="102"/>
      <c r="AP190" s="102"/>
      <c r="AQ190" s="102"/>
      <c r="AR190" s="102"/>
      <c r="AS190" s="102"/>
      <c r="AT190" s="102"/>
      <c r="AU190" s="102"/>
      <c r="AV190" s="102"/>
      <c r="AW190" s="102"/>
      <c r="AX190" s="102"/>
      <c r="AY190" s="102"/>
      <c r="AZ190" s="102"/>
      <c r="BA190" s="102"/>
      <c r="BB190" s="102"/>
      <c r="BC190" s="102"/>
      <c r="BD190" s="102"/>
      <c r="BE190" s="102"/>
      <c r="BF190" s="102"/>
      <c r="BG190" s="102"/>
      <c r="BH190" s="102"/>
      <c r="BI190" s="102"/>
      <c r="BJ190" s="102"/>
    </row>
    <row r="191" spans="1:62" ht="16.5" customHeight="1">
      <c r="A191" s="102"/>
      <c r="B191" s="102"/>
      <c r="C191" s="102"/>
      <c r="D191" s="102"/>
      <c r="E191" s="102"/>
      <c r="F191" s="102"/>
      <c r="G191" s="102"/>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2"/>
      <c r="AY191" s="102"/>
      <c r="AZ191" s="102"/>
      <c r="BA191" s="102"/>
      <c r="BB191" s="102"/>
      <c r="BC191" s="102"/>
      <c r="BD191" s="102"/>
      <c r="BE191" s="102"/>
      <c r="BF191" s="102"/>
      <c r="BG191" s="102"/>
      <c r="BH191" s="102"/>
      <c r="BI191" s="102"/>
      <c r="BJ191" s="102"/>
    </row>
    <row r="192" spans="1:62" ht="16.5" customHeight="1">
      <c r="A192" s="102"/>
      <c r="B192" s="102"/>
      <c r="C192" s="102"/>
      <c r="D192" s="102"/>
      <c r="E192" s="102"/>
      <c r="F192" s="102"/>
      <c r="G192" s="102"/>
      <c r="H192" s="102"/>
      <c r="I192" s="102"/>
      <c r="J192" s="102"/>
      <c r="K192" s="102"/>
      <c r="L192" s="102"/>
      <c r="M192" s="102"/>
      <c r="N192" s="102"/>
      <c r="O192" s="102"/>
      <c r="P192" s="102"/>
      <c r="Q192" s="102"/>
      <c r="R192" s="102"/>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2"/>
      <c r="BC192" s="102"/>
      <c r="BD192" s="102"/>
      <c r="BE192" s="102"/>
      <c r="BF192" s="102"/>
      <c r="BG192" s="102"/>
      <c r="BH192" s="102"/>
      <c r="BI192" s="102"/>
      <c r="BJ192" s="102"/>
    </row>
    <row r="193" spans="1:62" ht="16.5" customHeight="1">
      <c r="A193" s="102"/>
      <c r="B193" s="102"/>
      <c r="C193" s="102"/>
      <c r="D193" s="102"/>
      <c r="E193" s="102"/>
      <c r="F193" s="102"/>
      <c r="G193" s="102"/>
      <c r="H193" s="102"/>
      <c r="I193" s="102"/>
      <c r="J193" s="102"/>
      <c r="K193" s="102"/>
      <c r="L193" s="102"/>
      <c r="M193" s="102"/>
      <c r="N193" s="102"/>
      <c r="O193" s="102"/>
      <c r="P193" s="102"/>
      <c r="Q193" s="102"/>
      <c r="R193" s="102"/>
      <c r="S193" s="102"/>
      <c r="T193" s="102"/>
      <c r="U193" s="102"/>
      <c r="V193" s="102"/>
      <c r="W193" s="102"/>
      <c r="X193" s="102"/>
      <c r="Y193" s="102"/>
      <c r="Z193" s="102"/>
      <c r="AA193" s="102"/>
      <c r="AB193" s="102"/>
      <c r="AC193" s="102"/>
      <c r="AD193" s="102"/>
      <c r="AE193" s="102"/>
      <c r="AF193" s="102"/>
      <c r="AG193" s="102"/>
      <c r="AH193" s="102"/>
      <c r="AI193" s="102"/>
      <c r="AJ193" s="102"/>
      <c r="AK193" s="102"/>
      <c r="AL193" s="102"/>
      <c r="AM193" s="102"/>
      <c r="AN193" s="102"/>
      <c r="AO193" s="102"/>
      <c r="AP193" s="102"/>
      <c r="AQ193" s="102"/>
      <c r="AR193" s="102"/>
      <c r="AS193" s="102"/>
      <c r="AT193" s="102"/>
      <c r="AU193" s="102"/>
      <c r="AV193" s="102"/>
      <c r="AW193" s="102"/>
      <c r="AX193" s="102"/>
      <c r="AY193" s="102"/>
      <c r="AZ193" s="102"/>
      <c r="BA193" s="102"/>
      <c r="BB193" s="102"/>
      <c r="BC193" s="102"/>
      <c r="BD193" s="102"/>
      <c r="BE193" s="102"/>
      <c r="BF193" s="102"/>
      <c r="BG193" s="102"/>
      <c r="BH193" s="102"/>
      <c r="BI193" s="102"/>
      <c r="BJ193" s="102"/>
    </row>
    <row r="194" spans="1:62" ht="16.5" customHeight="1">
      <c r="A194" s="102"/>
      <c r="B194" s="102"/>
      <c r="C194" s="102"/>
      <c r="D194" s="102"/>
      <c r="E194" s="102"/>
      <c r="F194" s="102"/>
      <c r="G194" s="102"/>
      <c r="H194" s="102"/>
      <c r="I194" s="102"/>
      <c r="J194" s="102"/>
      <c r="K194" s="102"/>
      <c r="L194" s="102"/>
      <c r="M194" s="102"/>
      <c r="N194" s="102"/>
      <c r="O194" s="102"/>
      <c r="P194" s="102"/>
      <c r="Q194" s="102"/>
      <c r="R194" s="102"/>
      <c r="S194" s="102"/>
      <c r="T194" s="102"/>
      <c r="U194" s="102"/>
      <c r="V194" s="102"/>
      <c r="W194" s="102"/>
      <c r="X194" s="102"/>
      <c r="Y194" s="102"/>
      <c r="Z194" s="102"/>
      <c r="AA194" s="102"/>
      <c r="AB194" s="102"/>
      <c r="AC194" s="102"/>
      <c r="AD194" s="102"/>
      <c r="AE194" s="102"/>
      <c r="AF194" s="102"/>
      <c r="AG194" s="102"/>
      <c r="AH194" s="102"/>
      <c r="AI194" s="102"/>
      <c r="AJ194" s="102"/>
      <c r="AK194" s="102"/>
      <c r="AL194" s="102"/>
      <c r="AM194" s="102"/>
      <c r="AN194" s="102"/>
      <c r="AO194" s="102"/>
      <c r="AP194" s="102"/>
      <c r="AQ194" s="102"/>
      <c r="AR194" s="102"/>
      <c r="AS194" s="102"/>
      <c r="AT194" s="102"/>
      <c r="AU194" s="102"/>
      <c r="AV194" s="102"/>
      <c r="AW194" s="102"/>
      <c r="AX194" s="102"/>
      <c r="AY194" s="102"/>
      <c r="AZ194" s="102"/>
      <c r="BA194" s="102"/>
      <c r="BB194" s="102"/>
      <c r="BC194" s="102"/>
      <c r="BD194" s="102"/>
      <c r="BE194" s="102"/>
      <c r="BF194" s="102"/>
      <c r="BG194" s="102"/>
      <c r="BH194" s="102"/>
      <c r="BI194" s="102"/>
      <c r="BJ194" s="102"/>
    </row>
    <row r="195" spans="1:62" ht="16.5" customHeight="1">
      <c r="A195" s="102"/>
      <c r="B195" s="102"/>
      <c r="C195" s="102"/>
      <c r="D195" s="102"/>
      <c r="E195" s="102"/>
      <c r="F195" s="102"/>
      <c r="G195" s="102"/>
      <c r="H195" s="102"/>
      <c r="I195" s="102"/>
      <c r="J195" s="102"/>
      <c r="K195" s="102"/>
      <c r="L195" s="102"/>
      <c r="M195" s="102"/>
      <c r="N195" s="102"/>
      <c r="O195" s="102"/>
      <c r="P195" s="102"/>
      <c r="Q195" s="102"/>
      <c r="R195" s="102"/>
      <c r="S195" s="102"/>
      <c r="T195" s="102"/>
      <c r="U195" s="102"/>
      <c r="V195" s="102"/>
      <c r="W195" s="102"/>
      <c r="X195" s="102"/>
      <c r="Y195" s="102"/>
      <c r="Z195" s="102"/>
      <c r="AA195" s="102"/>
      <c r="AB195" s="102"/>
      <c r="AC195" s="102"/>
      <c r="AD195" s="102"/>
      <c r="AE195" s="102"/>
      <c r="AF195" s="102"/>
      <c r="AG195" s="102"/>
      <c r="AH195" s="102"/>
      <c r="AI195" s="102"/>
      <c r="AJ195" s="102"/>
      <c r="AK195" s="102"/>
      <c r="AL195" s="102"/>
      <c r="AM195" s="102"/>
      <c r="AN195" s="102"/>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J195" s="102"/>
    </row>
    <row r="196" spans="1:62" ht="16.5" customHeight="1">
      <c r="A196" s="102"/>
      <c r="B196" s="102"/>
      <c r="C196" s="102"/>
      <c r="D196" s="102"/>
      <c r="E196" s="102"/>
      <c r="F196" s="102"/>
      <c r="G196" s="102"/>
      <c r="H196" s="102"/>
      <c r="I196" s="102"/>
      <c r="J196" s="102"/>
      <c r="K196" s="102"/>
      <c r="L196" s="102"/>
      <c r="M196" s="102"/>
      <c r="N196" s="102"/>
      <c r="O196" s="102"/>
      <c r="P196" s="102"/>
      <c r="Q196" s="102"/>
      <c r="R196" s="102"/>
      <c r="S196" s="102"/>
      <c r="T196" s="102"/>
      <c r="U196" s="102"/>
      <c r="V196" s="102"/>
      <c r="W196" s="102"/>
      <c r="X196" s="102"/>
      <c r="Y196" s="102"/>
      <c r="Z196" s="102"/>
      <c r="AA196" s="102"/>
      <c r="AB196" s="102"/>
      <c r="AC196" s="102"/>
      <c r="AD196" s="102"/>
      <c r="AE196" s="102"/>
      <c r="AF196" s="102"/>
      <c r="AG196" s="102"/>
      <c r="AH196" s="102"/>
      <c r="AI196" s="102"/>
      <c r="AJ196" s="102"/>
      <c r="AK196" s="102"/>
      <c r="AL196" s="102"/>
      <c r="AM196" s="102"/>
      <c r="AN196" s="102"/>
      <c r="AO196" s="102"/>
      <c r="AP196" s="102"/>
      <c r="AQ196" s="102"/>
      <c r="AR196" s="102"/>
      <c r="AS196" s="102"/>
      <c r="AT196" s="102"/>
      <c r="AU196" s="102"/>
      <c r="AV196" s="102"/>
      <c r="AW196" s="102"/>
      <c r="AX196" s="102"/>
      <c r="AY196" s="102"/>
      <c r="AZ196" s="102"/>
      <c r="BA196" s="102"/>
      <c r="BB196" s="102"/>
      <c r="BC196" s="102"/>
      <c r="BD196" s="102"/>
      <c r="BE196" s="102"/>
      <c r="BF196" s="102"/>
      <c r="BG196" s="102"/>
      <c r="BH196" s="102"/>
      <c r="BI196" s="102"/>
      <c r="BJ196" s="102"/>
    </row>
    <row r="197" spans="1:62" ht="16.5" customHeight="1">
      <c r="A197" s="102"/>
      <c r="B197" s="102"/>
      <c r="C197" s="102"/>
      <c r="D197" s="102"/>
      <c r="E197" s="102"/>
      <c r="F197" s="102"/>
      <c r="G197" s="102"/>
      <c r="H197" s="102"/>
      <c r="I197" s="102"/>
      <c r="J197" s="102"/>
      <c r="K197" s="102"/>
      <c r="L197" s="102"/>
      <c r="M197" s="102"/>
      <c r="N197" s="102"/>
      <c r="O197" s="102"/>
      <c r="P197" s="102"/>
      <c r="Q197" s="102"/>
      <c r="R197" s="102"/>
      <c r="S197" s="102"/>
      <c r="T197" s="102"/>
      <c r="U197" s="102"/>
      <c r="V197" s="102"/>
      <c r="W197" s="102"/>
      <c r="X197" s="102"/>
      <c r="Y197" s="102"/>
      <c r="Z197" s="102"/>
      <c r="AA197" s="102"/>
      <c r="AB197" s="102"/>
      <c r="AC197" s="102"/>
      <c r="AD197" s="102"/>
      <c r="AE197" s="102"/>
      <c r="AF197" s="102"/>
      <c r="AG197" s="102"/>
      <c r="AH197" s="102"/>
      <c r="AI197" s="102"/>
      <c r="AJ197" s="102"/>
      <c r="AK197" s="102"/>
      <c r="AL197" s="102"/>
      <c r="AM197" s="102"/>
      <c r="AN197" s="102"/>
      <c r="AO197" s="102"/>
      <c r="AP197" s="102"/>
      <c r="AQ197" s="102"/>
      <c r="AR197" s="102"/>
      <c r="AS197" s="102"/>
      <c r="AT197" s="102"/>
      <c r="AU197" s="102"/>
      <c r="AV197" s="102"/>
      <c r="AW197" s="102"/>
      <c r="AX197" s="102"/>
      <c r="AY197" s="102"/>
      <c r="AZ197" s="102"/>
      <c r="BA197" s="102"/>
      <c r="BB197" s="102"/>
      <c r="BC197" s="102"/>
      <c r="BD197" s="102"/>
      <c r="BE197" s="102"/>
      <c r="BF197" s="102"/>
      <c r="BG197" s="102"/>
      <c r="BH197" s="102"/>
      <c r="BI197" s="102"/>
      <c r="BJ197" s="102"/>
    </row>
    <row r="198" spans="1:62" ht="16.5" customHeight="1">
      <c r="A198" s="102"/>
      <c r="B198" s="102"/>
      <c r="C198" s="102"/>
      <c r="D198" s="102"/>
      <c r="E198" s="102"/>
      <c r="F198" s="102"/>
      <c r="G198" s="102"/>
      <c r="H198" s="102"/>
      <c r="I198" s="102"/>
      <c r="J198" s="102"/>
      <c r="K198" s="102"/>
      <c r="L198" s="102"/>
      <c r="M198" s="102"/>
      <c r="N198" s="102"/>
      <c r="O198" s="102"/>
      <c r="P198" s="102"/>
      <c r="Q198" s="102"/>
      <c r="R198" s="102"/>
      <c r="S198" s="102"/>
      <c r="T198" s="102"/>
      <c r="U198" s="102"/>
      <c r="V198" s="102"/>
      <c r="W198" s="102"/>
      <c r="X198" s="102"/>
      <c r="Y198" s="102"/>
      <c r="Z198" s="102"/>
      <c r="AA198" s="102"/>
      <c r="AB198" s="102"/>
      <c r="AC198" s="102"/>
      <c r="AD198" s="102"/>
      <c r="AE198" s="102"/>
      <c r="AF198" s="102"/>
      <c r="AG198" s="102"/>
      <c r="AH198" s="102"/>
      <c r="AI198" s="102"/>
      <c r="AJ198" s="102"/>
      <c r="AK198" s="102"/>
      <c r="AL198" s="102"/>
      <c r="AM198" s="102"/>
      <c r="AN198" s="102"/>
      <c r="AO198" s="102"/>
      <c r="AP198" s="102"/>
      <c r="AQ198" s="102"/>
      <c r="AR198" s="102"/>
      <c r="AS198" s="102"/>
      <c r="AT198" s="102"/>
      <c r="AU198" s="102"/>
      <c r="AV198" s="102"/>
      <c r="AW198" s="102"/>
      <c r="AX198" s="102"/>
      <c r="AY198" s="102"/>
      <c r="AZ198" s="102"/>
      <c r="BA198" s="102"/>
      <c r="BB198" s="102"/>
      <c r="BC198" s="102"/>
      <c r="BD198" s="102"/>
      <c r="BE198" s="102"/>
      <c r="BF198" s="102"/>
      <c r="BG198" s="102"/>
      <c r="BH198" s="102"/>
      <c r="BI198" s="102"/>
      <c r="BJ198" s="102"/>
    </row>
    <row r="199" spans="1:62" ht="16.5" customHeight="1">
      <c r="A199" s="102"/>
      <c r="B199" s="102"/>
      <c r="C199" s="102"/>
      <c r="D199" s="102"/>
      <c r="E199" s="102"/>
      <c r="F199" s="102"/>
      <c r="G199" s="102"/>
      <c r="H199" s="102"/>
      <c r="I199" s="102"/>
      <c r="J199" s="102"/>
      <c r="K199" s="102"/>
      <c r="L199" s="102"/>
      <c r="M199" s="102"/>
      <c r="N199" s="102"/>
      <c r="O199" s="102"/>
      <c r="P199" s="102"/>
      <c r="Q199" s="102"/>
      <c r="R199" s="102"/>
      <c r="S199" s="102"/>
      <c r="T199" s="102"/>
      <c r="U199" s="102"/>
      <c r="V199" s="102"/>
      <c r="W199" s="102"/>
      <c r="X199" s="102"/>
      <c r="Y199" s="102"/>
      <c r="Z199" s="102"/>
      <c r="AA199" s="102"/>
      <c r="AB199" s="102"/>
      <c r="AC199" s="102"/>
      <c r="AD199" s="102"/>
      <c r="AE199" s="102"/>
      <c r="AF199" s="102"/>
      <c r="AG199" s="102"/>
      <c r="AH199" s="102"/>
      <c r="AI199" s="102"/>
      <c r="AJ199" s="102"/>
      <c r="AK199" s="102"/>
      <c r="AL199" s="102"/>
      <c r="AM199" s="102"/>
      <c r="AN199" s="102"/>
      <c r="AO199" s="102"/>
      <c r="AP199" s="102"/>
      <c r="AQ199" s="102"/>
      <c r="AR199" s="102"/>
      <c r="AS199" s="102"/>
      <c r="AT199" s="102"/>
      <c r="AU199" s="102"/>
      <c r="AV199" s="102"/>
      <c r="AW199" s="102"/>
      <c r="AX199" s="102"/>
      <c r="AY199" s="102"/>
      <c r="AZ199" s="102"/>
      <c r="BA199" s="102"/>
      <c r="BB199" s="102"/>
      <c r="BC199" s="102"/>
      <c r="BD199" s="102"/>
      <c r="BE199" s="102"/>
      <c r="BF199" s="102"/>
      <c r="BG199" s="102"/>
      <c r="BH199" s="102"/>
      <c r="BI199" s="102"/>
      <c r="BJ199" s="102"/>
    </row>
    <row r="200" spans="1:62" ht="16.5" customHeight="1">
      <c r="A200" s="102"/>
      <c r="B200" s="102"/>
      <c r="C200" s="102"/>
      <c r="D200" s="102"/>
      <c r="E200" s="102"/>
      <c r="F200" s="102"/>
      <c r="G200" s="102"/>
      <c r="H200" s="102"/>
      <c r="I200" s="102"/>
      <c r="J200" s="102"/>
      <c r="K200" s="102"/>
      <c r="L200" s="102"/>
      <c r="M200" s="102"/>
      <c r="N200" s="102"/>
      <c r="O200" s="102"/>
      <c r="P200" s="102"/>
      <c r="Q200" s="102"/>
      <c r="R200" s="102"/>
      <c r="S200" s="102"/>
      <c r="T200" s="102"/>
      <c r="U200" s="102"/>
      <c r="V200" s="102"/>
      <c r="W200" s="102"/>
      <c r="X200" s="102"/>
      <c r="Y200" s="102"/>
      <c r="Z200" s="102"/>
      <c r="AA200" s="102"/>
      <c r="AB200" s="102"/>
      <c r="AC200" s="102"/>
      <c r="AD200" s="102"/>
      <c r="AE200" s="102"/>
      <c r="AF200" s="102"/>
      <c r="AG200" s="102"/>
      <c r="AH200" s="102"/>
      <c r="AI200" s="102"/>
      <c r="AJ200" s="102"/>
      <c r="AK200" s="102"/>
      <c r="AL200" s="102"/>
      <c r="AM200" s="102"/>
      <c r="AN200" s="102"/>
      <c r="AO200" s="102"/>
      <c r="AP200" s="102"/>
      <c r="AQ200" s="102"/>
      <c r="AR200" s="102"/>
      <c r="AS200" s="102"/>
      <c r="AT200" s="102"/>
      <c r="AU200" s="102"/>
      <c r="AV200" s="102"/>
      <c r="AW200" s="102"/>
      <c r="AX200" s="102"/>
      <c r="AY200" s="102"/>
      <c r="AZ200" s="102"/>
      <c r="BA200" s="102"/>
      <c r="BB200" s="102"/>
      <c r="BC200" s="102"/>
      <c r="BD200" s="102"/>
      <c r="BE200" s="102"/>
      <c r="BF200" s="102"/>
      <c r="BG200" s="102"/>
      <c r="BH200" s="102"/>
      <c r="BI200" s="102"/>
      <c r="BJ200" s="102"/>
    </row>
    <row r="201" spans="1:62" ht="16.5" customHeight="1">
      <c r="A201" s="102"/>
      <c r="B201" s="102"/>
      <c r="C201" s="102"/>
      <c r="D201" s="102"/>
      <c r="E201" s="102"/>
      <c r="F201" s="102"/>
      <c r="G201" s="102"/>
      <c r="H201" s="102"/>
      <c r="I201" s="102"/>
      <c r="J201" s="102"/>
      <c r="K201" s="102"/>
      <c r="L201" s="102"/>
      <c r="M201" s="102"/>
      <c r="N201" s="102"/>
      <c r="O201" s="102"/>
      <c r="P201" s="102"/>
      <c r="Q201" s="102"/>
      <c r="R201" s="102"/>
      <c r="S201" s="102"/>
      <c r="T201" s="102"/>
      <c r="U201" s="102"/>
      <c r="V201" s="102"/>
      <c r="W201" s="102"/>
      <c r="X201" s="102"/>
      <c r="Y201" s="102"/>
      <c r="Z201" s="102"/>
      <c r="AA201" s="102"/>
      <c r="AB201" s="102"/>
      <c r="AC201" s="102"/>
      <c r="AD201" s="102"/>
      <c r="AE201" s="102"/>
      <c r="AF201" s="102"/>
      <c r="AG201" s="102"/>
      <c r="AH201" s="102"/>
      <c r="AI201" s="102"/>
      <c r="AJ201" s="102"/>
      <c r="AK201" s="102"/>
      <c r="AL201" s="102"/>
      <c r="AM201" s="102"/>
      <c r="AN201" s="102"/>
      <c r="AO201" s="102"/>
      <c r="AP201" s="102"/>
      <c r="AQ201" s="102"/>
      <c r="AR201" s="102"/>
      <c r="AS201" s="102"/>
      <c r="AT201" s="102"/>
      <c r="AU201" s="102"/>
      <c r="AV201" s="102"/>
      <c r="AW201" s="102"/>
      <c r="AX201" s="102"/>
      <c r="AY201" s="102"/>
      <c r="AZ201" s="102"/>
      <c r="BA201" s="102"/>
      <c r="BB201" s="102"/>
      <c r="BC201" s="102"/>
      <c r="BD201" s="102"/>
      <c r="BE201" s="102"/>
      <c r="BF201" s="102"/>
      <c r="BG201" s="102"/>
      <c r="BH201" s="102"/>
      <c r="BI201" s="102"/>
      <c r="BJ201" s="102"/>
    </row>
    <row r="202" spans="1:62" ht="16.5" customHeight="1">
      <c r="A202" s="102"/>
      <c r="B202" s="102"/>
      <c r="C202" s="102"/>
      <c r="D202" s="102"/>
      <c r="E202" s="102"/>
      <c r="F202" s="102"/>
      <c r="G202" s="102"/>
      <c r="H202" s="102"/>
      <c r="I202" s="102"/>
      <c r="J202" s="102"/>
      <c r="K202" s="102"/>
      <c r="L202" s="102"/>
      <c r="M202" s="102"/>
      <c r="N202" s="102"/>
      <c r="O202" s="102"/>
      <c r="P202" s="102"/>
      <c r="Q202" s="102"/>
      <c r="R202" s="102"/>
      <c r="S202" s="102"/>
      <c r="T202" s="102"/>
      <c r="U202" s="102"/>
      <c r="V202" s="102"/>
      <c r="W202" s="102"/>
      <c r="X202" s="102"/>
      <c r="Y202" s="102"/>
      <c r="Z202" s="102"/>
      <c r="AA202" s="102"/>
      <c r="AB202" s="102"/>
      <c r="AC202" s="102"/>
      <c r="AD202" s="102"/>
      <c r="AE202" s="102"/>
      <c r="AF202" s="102"/>
      <c r="AG202" s="102"/>
      <c r="AH202" s="102"/>
      <c r="AI202" s="102"/>
      <c r="AJ202" s="102"/>
      <c r="AK202" s="102"/>
      <c r="AL202" s="102"/>
      <c r="AM202" s="102"/>
      <c r="AN202" s="102"/>
      <c r="AO202" s="102"/>
      <c r="AP202" s="102"/>
      <c r="AQ202" s="102"/>
      <c r="AR202" s="102"/>
      <c r="AS202" s="102"/>
      <c r="AT202" s="102"/>
      <c r="AU202" s="102"/>
      <c r="AV202" s="102"/>
      <c r="AW202" s="102"/>
      <c r="AX202" s="102"/>
      <c r="AY202" s="102"/>
      <c r="AZ202" s="102"/>
      <c r="BA202" s="102"/>
      <c r="BB202" s="102"/>
      <c r="BC202" s="102"/>
      <c r="BD202" s="102"/>
      <c r="BE202" s="102"/>
      <c r="BF202" s="102"/>
      <c r="BG202" s="102"/>
      <c r="BH202" s="102"/>
      <c r="BI202" s="102"/>
      <c r="BJ202" s="102"/>
    </row>
    <row r="203" spans="1:62" ht="16.5" customHeight="1">
      <c r="A203" s="102"/>
      <c r="B203" s="102"/>
      <c r="C203" s="102"/>
      <c r="D203" s="102"/>
      <c r="E203" s="102"/>
      <c r="F203" s="102"/>
      <c r="G203" s="102"/>
      <c r="H203" s="102"/>
      <c r="I203" s="102"/>
      <c r="J203" s="102"/>
      <c r="K203" s="102"/>
      <c r="L203" s="102"/>
      <c r="M203" s="102"/>
      <c r="N203" s="102"/>
      <c r="O203" s="102"/>
      <c r="P203" s="102"/>
      <c r="Q203" s="102"/>
      <c r="R203" s="102"/>
      <c r="S203" s="102"/>
      <c r="T203" s="102"/>
      <c r="U203" s="102"/>
      <c r="V203" s="102"/>
      <c r="W203" s="102"/>
      <c r="X203" s="102"/>
      <c r="Y203" s="102"/>
      <c r="Z203" s="102"/>
      <c r="AA203" s="102"/>
      <c r="AB203" s="102"/>
      <c r="AC203" s="102"/>
      <c r="AD203" s="102"/>
      <c r="AE203" s="102"/>
      <c r="AF203" s="102"/>
      <c r="AG203" s="102"/>
      <c r="AH203" s="102"/>
      <c r="AI203" s="102"/>
      <c r="AJ203" s="102"/>
      <c r="AK203" s="102"/>
      <c r="AL203" s="102"/>
      <c r="AM203" s="102"/>
      <c r="AN203" s="102"/>
      <c r="AO203" s="102"/>
      <c r="AP203" s="102"/>
      <c r="AQ203" s="102"/>
      <c r="AR203" s="102"/>
      <c r="AS203" s="102"/>
      <c r="AT203" s="102"/>
      <c r="AU203" s="102"/>
      <c r="AV203" s="102"/>
      <c r="AW203" s="102"/>
      <c r="AX203" s="102"/>
      <c r="AY203" s="102"/>
      <c r="AZ203" s="102"/>
      <c r="BA203" s="102"/>
      <c r="BB203" s="102"/>
      <c r="BC203" s="102"/>
      <c r="BD203" s="102"/>
      <c r="BE203" s="102"/>
      <c r="BF203" s="102"/>
      <c r="BG203" s="102"/>
      <c r="BH203" s="102"/>
      <c r="BI203" s="102"/>
      <c r="BJ203" s="102"/>
    </row>
    <row r="204" spans="1:62" ht="16.5" customHeight="1">
      <c r="A204" s="102"/>
      <c r="B204" s="102"/>
      <c r="C204" s="102"/>
      <c r="D204" s="102"/>
      <c r="E204" s="102"/>
      <c r="F204" s="102"/>
      <c r="G204" s="102"/>
      <c r="H204" s="102"/>
      <c r="I204" s="102"/>
      <c r="J204" s="102"/>
      <c r="K204" s="102"/>
      <c r="L204" s="102"/>
      <c r="M204" s="102"/>
      <c r="N204" s="102"/>
      <c r="O204" s="102"/>
      <c r="P204" s="102"/>
      <c r="Q204" s="102"/>
      <c r="R204" s="102"/>
      <c r="S204" s="102"/>
      <c r="T204" s="102"/>
      <c r="U204" s="102"/>
      <c r="V204" s="102"/>
      <c r="W204" s="102"/>
      <c r="X204" s="102"/>
      <c r="Y204" s="102"/>
      <c r="Z204" s="102"/>
      <c r="AA204" s="102"/>
      <c r="AB204" s="102"/>
      <c r="AC204" s="102"/>
      <c r="AD204" s="102"/>
      <c r="AE204" s="102"/>
      <c r="AF204" s="102"/>
      <c r="AG204" s="102"/>
      <c r="AH204" s="102"/>
      <c r="AI204" s="102"/>
      <c r="AJ204" s="102"/>
      <c r="AK204" s="102"/>
      <c r="AL204" s="102"/>
      <c r="AM204" s="102"/>
      <c r="AN204" s="102"/>
      <c r="AO204" s="102"/>
      <c r="AP204" s="102"/>
      <c r="AQ204" s="102"/>
      <c r="AR204" s="102"/>
      <c r="AS204" s="102"/>
      <c r="AT204" s="102"/>
      <c r="AU204" s="102"/>
      <c r="AV204" s="102"/>
      <c r="AW204" s="102"/>
      <c r="AX204" s="102"/>
      <c r="AY204" s="102"/>
      <c r="AZ204" s="102"/>
      <c r="BA204" s="102"/>
      <c r="BB204" s="102"/>
      <c r="BC204" s="102"/>
      <c r="BD204" s="102"/>
      <c r="BE204" s="102"/>
      <c r="BF204" s="102"/>
      <c r="BG204" s="102"/>
      <c r="BH204" s="102"/>
      <c r="BI204" s="102"/>
      <c r="BJ204" s="102"/>
    </row>
    <row r="205" spans="1:62" ht="16.5" customHeight="1">
      <c r="A205" s="102"/>
      <c r="B205" s="102"/>
      <c r="C205" s="102"/>
      <c r="D205" s="102"/>
      <c r="E205" s="102"/>
      <c r="F205" s="102"/>
      <c r="G205" s="102"/>
      <c r="H205" s="102"/>
      <c r="I205" s="102"/>
      <c r="J205" s="102"/>
      <c r="K205" s="102"/>
      <c r="L205" s="102"/>
      <c r="M205" s="102"/>
      <c r="N205" s="102"/>
      <c r="O205" s="102"/>
      <c r="P205" s="102"/>
      <c r="Q205" s="102"/>
      <c r="R205" s="102"/>
      <c r="S205" s="102"/>
      <c r="T205" s="102"/>
      <c r="U205" s="102"/>
      <c r="V205" s="102"/>
      <c r="W205" s="102"/>
      <c r="X205" s="102"/>
      <c r="Y205" s="102"/>
      <c r="Z205" s="102"/>
      <c r="AA205" s="102"/>
      <c r="AB205" s="102"/>
      <c r="AC205" s="102"/>
      <c r="AD205" s="102"/>
      <c r="AE205" s="102"/>
      <c r="AF205" s="102"/>
      <c r="AG205" s="102"/>
      <c r="AH205" s="102"/>
      <c r="AI205" s="102"/>
      <c r="AJ205" s="102"/>
      <c r="AK205" s="102"/>
      <c r="AL205" s="102"/>
      <c r="AM205" s="102"/>
      <c r="AN205" s="102"/>
      <c r="AO205" s="102"/>
      <c r="AP205" s="102"/>
      <c r="AQ205" s="102"/>
      <c r="AR205" s="102"/>
      <c r="AS205" s="102"/>
      <c r="AT205" s="102"/>
      <c r="AU205" s="102"/>
      <c r="AV205" s="102"/>
      <c r="AW205" s="102"/>
      <c r="AX205" s="102"/>
      <c r="AY205" s="102"/>
      <c r="AZ205" s="102"/>
      <c r="BA205" s="102"/>
      <c r="BB205" s="102"/>
      <c r="BC205" s="102"/>
      <c r="BD205" s="102"/>
      <c r="BE205" s="102"/>
      <c r="BF205" s="102"/>
      <c r="BG205" s="102"/>
      <c r="BH205" s="102"/>
      <c r="BI205" s="102"/>
      <c r="BJ205" s="102"/>
    </row>
    <row r="206" spans="1:62" ht="16.5" customHeight="1">
      <c r="A206" s="102"/>
      <c r="B206" s="102"/>
      <c r="C206" s="102"/>
      <c r="D206" s="102"/>
      <c r="E206" s="102"/>
      <c r="F206" s="102"/>
      <c r="G206" s="102"/>
      <c r="H206" s="102"/>
      <c r="I206" s="102"/>
      <c r="J206" s="102"/>
      <c r="K206" s="102"/>
      <c r="L206" s="102"/>
      <c r="M206" s="102"/>
      <c r="N206" s="102"/>
      <c r="O206" s="102"/>
      <c r="P206" s="102"/>
      <c r="Q206" s="102"/>
      <c r="R206" s="102"/>
      <c r="S206" s="102"/>
      <c r="T206" s="102"/>
      <c r="U206" s="102"/>
      <c r="V206" s="102"/>
      <c r="W206" s="102"/>
      <c r="X206" s="102"/>
      <c r="Y206" s="102"/>
      <c r="Z206" s="102"/>
      <c r="AA206" s="102"/>
      <c r="AB206" s="102"/>
      <c r="AC206" s="102"/>
      <c r="AD206" s="102"/>
      <c r="AE206" s="102"/>
      <c r="AF206" s="102"/>
      <c r="AG206" s="102"/>
      <c r="AH206" s="102"/>
      <c r="AI206" s="102"/>
      <c r="AJ206" s="102"/>
      <c r="AK206" s="102"/>
      <c r="AL206" s="102"/>
      <c r="AM206" s="102"/>
      <c r="AN206" s="102"/>
      <c r="AO206" s="102"/>
      <c r="AP206" s="102"/>
      <c r="AQ206" s="102"/>
      <c r="AR206" s="102"/>
      <c r="AS206" s="102"/>
      <c r="AT206" s="102"/>
      <c r="AU206" s="102"/>
      <c r="AV206" s="102"/>
      <c r="AW206" s="102"/>
      <c r="AX206" s="102"/>
      <c r="AY206" s="102"/>
      <c r="AZ206" s="102"/>
      <c r="BA206" s="102"/>
      <c r="BB206" s="102"/>
      <c r="BC206" s="102"/>
      <c r="BD206" s="102"/>
      <c r="BE206" s="102"/>
      <c r="BF206" s="102"/>
      <c r="BG206" s="102"/>
      <c r="BH206" s="102"/>
      <c r="BI206" s="102"/>
      <c r="BJ206" s="102"/>
    </row>
    <row r="207" spans="1:62" ht="16.5" customHeight="1">
      <c r="A207" s="102"/>
      <c r="B207" s="102"/>
      <c r="C207" s="102"/>
      <c r="D207" s="102"/>
      <c r="E207" s="102"/>
      <c r="F207" s="102"/>
      <c r="G207" s="102"/>
      <c r="H207" s="102"/>
      <c r="I207" s="102"/>
      <c r="J207" s="102"/>
      <c r="K207" s="102"/>
      <c r="L207" s="102"/>
      <c r="M207" s="102"/>
      <c r="N207" s="102"/>
      <c r="O207" s="102"/>
      <c r="P207" s="102"/>
      <c r="Q207" s="102"/>
      <c r="R207" s="102"/>
      <c r="S207" s="102"/>
      <c r="T207" s="102"/>
      <c r="U207" s="102"/>
      <c r="V207" s="102"/>
      <c r="W207" s="102"/>
      <c r="X207" s="102"/>
      <c r="Y207" s="102"/>
      <c r="Z207" s="102"/>
      <c r="AA207" s="102"/>
      <c r="AB207" s="102"/>
      <c r="AC207" s="102"/>
      <c r="AD207" s="102"/>
      <c r="AE207" s="102"/>
      <c r="AF207" s="102"/>
      <c r="AG207" s="102"/>
      <c r="AH207" s="102"/>
      <c r="AI207" s="102"/>
      <c r="AJ207" s="102"/>
      <c r="AK207" s="102"/>
      <c r="AL207" s="102"/>
      <c r="AM207" s="102"/>
      <c r="AN207" s="102"/>
      <c r="AO207" s="102"/>
      <c r="AP207" s="102"/>
      <c r="AQ207" s="102"/>
      <c r="AR207" s="102"/>
      <c r="AS207" s="102"/>
      <c r="AT207" s="102"/>
      <c r="AU207" s="102"/>
      <c r="AV207" s="102"/>
      <c r="AW207" s="102"/>
      <c r="AX207" s="102"/>
      <c r="AY207" s="102"/>
      <c r="AZ207" s="102"/>
      <c r="BA207" s="102"/>
      <c r="BB207" s="102"/>
      <c r="BC207" s="102"/>
      <c r="BD207" s="102"/>
      <c r="BE207" s="102"/>
      <c r="BF207" s="102"/>
      <c r="BG207" s="102"/>
      <c r="BH207" s="102"/>
      <c r="BI207" s="102"/>
      <c r="BJ207" s="102"/>
    </row>
    <row r="208" spans="1:62" ht="16.5" customHeight="1">
      <c r="A208" s="102"/>
      <c r="B208" s="102"/>
      <c r="C208" s="102"/>
      <c r="D208" s="102"/>
      <c r="E208" s="102"/>
      <c r="F208" s="102"/>
      <c r="G208" s="102"/>
      <c r="H208" s="102"/>
      <c r="I208" s="102"/>
      <c r="J208" s="102"/>
      <c r="K208" s="102"/>
      <c r="L208" s="102"/>
      <c r="M208" s="102"/>
      <c r="N208" s="102"/>
      <c r="O208" s="102"/>
      <c r="P208" s="102"/>
      <c r="Q208" s="102"/>
      <c r="R208" s="102"/>
      <c r="S208" s="102"/>
      <c r="T208" s="102"/>
      <c r="U208" s="102"/>
      <c r="V208" s="102"/>
      <c r="W208" s="102"/>
      <c r="X208" s="102"/>
      <c r="Y208" s="102"/>
      <c r="Z208" s="102"/>
      <c r="AA208" s="102"/>
      <c r="AB208" s="102"/>
      <c r="AC208" s="102"/>
      <c r="AD208" s="102"/>
      <c r="AE208" s="102"/>
      <c r="AF208" s="102"/>
      <c r="AG208" s="102"/>
      <c r="AH208" s="102"/>
      <c r="AI208" s="102"/>
      <c r="AJ208" s="102"/>
      <c r="AK208" s="102"/>
      <c r="AL208" s="102"/>
      <c r="AM208" s="102"/>
      <c r="AN208" s="102"/>
      <c r="AO208" s="102"/>
      <c r="AP208" s="102"/>
      <c r="AQ208" s="102"/>
      <c r="AR208" s="102"/>
      <c r="AS208" s="102"/>
      <c r="AT208" s="102"/>
      <c r="AU208" s="102"/>
      <c r="AV208" s="102"/>
      <c r="AW208" s="102"/>
      <c r="AX208" s="102"/>
      <c r="AY208" s="102"/>
      <c r="AZ208" s="102"/>
      <c r="BA208" s="102"/>
      <c r="BB208" s="102"/>
      <c r="BC208" s="102"/>
      <c r="BD208" s="102"/>
      <c r="BE208" s="102"/>
      <c r="BF208" s="102"/>
      <c r="BG208" s="102"/>
      <c r="BH208" s="102"/>
      <c r="BI208" s="102"/>
      <c r="BJ208" s="102"/>
    </row>
    <row r="209" spans="1:62" ht="16.5" customHeight="1">
      <c r="A209" s="102"/>
      <c r="B209" s="102"/>
      <c r="C209" s="102"/>
      <c r="D209" s="102"/>
      <c r="E209" s="102"/>
      <c r="F209" s="102"/>
      <c r="G209" s="102"/>
      <c r="H209" s="102"/>
      <c r="I209" s="102"/>
      <c r="J209" s="102"/>
      <c r="K209" s="102"/>
      <c r="L209" s="102"/>
      <c r="M209" s="102"/>
      <c r="N209" s="102"/>
      <c r="O209" s="102"/>
      <c r="P209" s="102"/>
      <c r="Q209" s="102"/>
      <c r="R209" s="102"/>
      <c r="S209" s="102"/>
      <c r="T209" s="102"/>
      <c r="U209" s="102"/>
      <c r="V209" s="102"/>
      <c r="W209" s="102"/>
      <c r="X209" s="102"/>
      <c r="Y209" s="102"/>
      <c r="Z209" s="102"/>
      <c r="AA209" s="102"/>
      <c r="AB209" s="102"/>
      <c r="AC209" s="102"/>
      <c r="AD209" s="102"/>
      <c r="AE209" s="102"/>
      <c r="AF209" s="102"/>
      <c r="AG209" s="102"/>
      <c r="AH209" s="102"/>
      <c r="AI209" s="102"/>
      <c r="AJ209" s="102"/>
      <c r="AK209" s="102"/>
      <c r="AL209" s="102"/>
      <c r="AM209" s="102"/>
      <c r="AN209" s="102"/>
      <c r="AO209" s="102"/>
      <c r="AP209" s="102"/>
      <c r="AQ209" s="102"/>
      <c r="AR209" s="102"/>
      <c r="AS209" s="102"/>
      <c r="AT209" s="102"/>
      <c r="AU209" s="102"/>
      <c r="AV209" s="102"/>
      <c r="AW209" s="102"/>
      <c r="AX209" s="102"/>
      <c r="AY209" s="102"/>
      <c r="AZ209" s="102"/>
      <c r="BA209" s="102"/>
      <c r="BB209" s="102"/>
      <c r="BC209" s="102"/>
      <c r="BD209" s="102"/>
      <c r="BE209" s="102"/>
      <c r="BF209" s="102"/>
      <c r="BG209" s="102"/>
      <c r="BH209" s="102"/>
      <c r="BI209" s="102"/>
      <c r="BJ209" s="102"/>
    </row>
    <row r="210" spans="1:62" ht="16.5" customHeight="1">
      <c r="A210" s="102"/>
      <c r="B210" s="102"/>
      <c r="C210" s="102"/>
      <c r="D210" s="102"/>
      <c r="E210" s="102"/>
      <c r="F210" s="102"/>
      <c r="G210" s="102"/>
      <c r="H210" s="102"/>
      <c r="I210" s="102"/>
      <c r="J210" s="102"/>
      <c r="K210" s="102"/>
      <c r="L210" s="102"/>
      <c r="M210" s="102"/>
      <c r="N210" s="102"/>
      <c r="O210" s="102"/>
      <c r="P210" s="102"/>
      <c r="Q210" s="102"/>
      <c r="R210" s="102"/>
      <c r="S210" s="102"/>
      <c r="T210" s="102"/>
      <c r="U210" s="102"/>
      <c r="V210" s="102"/>
      <c r="W210" s="102"/>
      <c r="X210" s="102"/>
      <c r="Y210" s="102"/>
      <c r="Z210" s="102"/>
      <c r="AA210" s="102"/>
      <c r="AB210" s="102"/>
      <c r="AC210" s="102"/>
      <c r="AD210" s="102"/>
      <c r="AE210" s="102"/>
      <c r="AF210" s="102"/>
      <c r="AG210" s="102"/>
      <c r="AH210" s="102"/>
      <c r="AI210" s="102"/>
      <c r="AJ210" s="102"/>
      <c r="AK210" s="102"/>
      <c r="AL210" s="102"/>
      <c r="AM210" s="102"/>
      <c r="AN210" s="102"/>
      <c r="AO210" s="102"/>
      <c r="AP210" s="102"/>
      <c r="AQ210" s="102"/>
      <c r="AR210" s="102"/>
      <c r="AS210" s="102"/>
      <c r="AT210" s="102"/>
      <c r="AU210" s="102"/>
      <c r="AV210" s="102"/>
      <c r="AW210" s="102"/>
      <c r="AX210" s="102"/>
      <c r="AY210" s="102"/>
      <c r="AZ210" s="102"/>
      <c r="BA210" s="102"/>
      <c r="BB210" s="102"/>
      <c r="BC210" s="102"/>
      <c r="BD210" s="102"/>
      <c r="BE210" s="102"/>
      <c r="BF210" s="102"/>
      <c r="BG210" s="102"/>
      <c r="BH210" s="102"/>
      <c r="BI210" s="102"/>
      <c r="BJ210" s="102"/>
    </row>
    <row r="211" spans="1:62" ht="16.5" customHeight="1">
      <c r="A211" s="102"/>
      <c r="B211" s="102"/>
      <c r="C211" s="102"/>
      <c r="D211" s="102"/>
      <c r="E211" s="102"/>
      <c r="F211" s="102"/>
      <c r="G211" s="102"/>
      <c r="H211" s="102"/>
      <c r="I211" s="102"/>
      <c r="J211" s="102"/>
      <c r="K211" s="102"/>
      <c r="L211" s="102"/>
      <c r="M211" s="102"/>
      <c r="N211" s="102"/>
      <c r="O211" s="102"/>
      <c r="P211" s="102"/>
      <c r="Q211" s="102"/>
      <c r="R211" s="102"/>
      <c r="S211" s="102"/>
      <c r="T211" s="102"/>
      <c r="U211" s="102"/>
      <c r="V211" s="102"/>
      <c r="W211" s="102"/>
      <c r="X211" s="102"/>
      <c r="Y211" s="102"/>
      <c r="Z211" s="102"/>
      <c r="AA211" s="102"/>
      <c r="AB211" s="102"/>
      <c r="AC211" s="102"/>
      <c r="AD211" s="102"/>
      <c r="AE211" s="102"/>
      <c r="AF211" s="102"/>
      <c r="AG211" s="102"/>
      <c r="AH211" s="102"/>
      <c r="AI211" s="102"/>
      <c r="AJ211" s="102"/>
      <c r="AK211" s="102"/>
      <c r="AL211" s="102"/>
      <c r="AM211" s="102"/>
      <c r="AN211" s="102"/>
      <c r="AO211" s="102"/>
      <c r="AP211" s="102"/>
      <c r="AQ211" s="102"/>
      <c r="AR211" s="102"/>
      <c r="AS211" s="102"/>
      <c r="AT211" s="102"/>
      <c r="AU211" s="102"/>
      <c r="AV211" s="102"/>
      <c r="AW211" s="102"/>
      <c r="AX211" s="102"/>
      <c r="AY211" s="102"/>
      <c r="AZ211" s="102"/>
      <c r="BA211" s="102"/>
      <c r="BB211" s="102"/>
      <c r="BC211" s="102"/>
      <c r="BD211" s="102"/>
      <c r="BE211" s="102"/>
      <c r="BF211" s="102"/>
      <c r="BG211" s="102"/>
      <c r="BH211" s="102"/>
      <c r="BI211" s="102"/>
      <c r="BJ211" s="102"/>
    </row>
    <row r="212" spans="1:62" ht="16.5" customHeight="1">
      <c r="A212" s="102"/>
      <c r="B212" s="102"/>
      <c r="C212" s="102"/>
      <c r="D212" s="102"/>
      <c r="E212" s="102"/>
      <c r="F212" s="102"/>
      <c r="G212" s="102"/>
      <c r="H212" s="102"/>
      <c r="I212" s="102"/>
      <c r="J212" s="102"/>
      <c r="K212" s="102"/>
      <c r="L212" s="102"/>
      <c r="M212" s="102"/>
      <c r="N212" s="102"/>
      <c r="O212" s="102"/>
      <c r="P212" s="102"/>
      <c r="Q212" s="102"/>
      <c r="R212" s="102"/>
      <c r="S212" s="102"/>
      <c r="T212" s="102"/>
      <c r="U212" s="102"/>
      <c r="V212" s="102"/>
      <c r="W212" s="102"/>
      <c r="X212" s="102"/>
      <c r="Y212" s="102"/>
      <c r="Z212" s="102"/>
      <c r="AA212" s="102"/>
      <c r="AB212" s="102"/>
      <c r="AC212" s="102"/>
      <c r="AD212" s="102"/>
      <c r="AE212" s="102"/>
      <c r="AF212" s="102"/>
      <c r="AG212" s="102"/>
      <c r="AH212" s="102"/>
      <c r="AI212" s="102"/>
      <c r="AJ212" s="102"/>
      <c r="AK212" s="102"/>
      <c r="AL212" s="102"/>
      <c r="AM212" s="102"/>
      <c r="AN212" s="102"/>
      <c r="AO212" s="102"/>
      <c r="AP212" s="102"/>
      <c r="AQ212" s="102"/>
      <c r="AR212" s="102"/>
      <c r="AS212" s="102"/>
      <c r="AT212" s="102"/>
      <c r="AU212" s="102"/>
      <c r="AV212" s="102"/>
      <c r="AW212" s="102"/>
      <c r="AX212" s="102"/>
      <c r="AY212" s="102"/>
      <c r="AZ212" s="102"/>
      <c r="BA212" s="102"/>
      <c r="BB212" s="102"/>
      <c r="BC212" s="102"/>
      <c r="BD212" s="102"/>
      <c r="BE212" s="102"/>
      <c r="BF212" s="102"/>
      <c r="BG212" s="102"/>
      <c r="BH212" s="102"/>
      <c r="BI212" s="102"/>
      <c r="BJ212" s="102"/>
    </row>
    <row r="213" spans="1:62" ht="16.5" customHeight="1">
      <c r="A213" s="102"/>
      <c r="B213" s="102"/>
      <c r="C213" s="102"/>
      <c r="D213" s="102"/>
      <c r="E213" s="102"/>
      <c r="F213" s="102"/>
      <c r="G213" s="102"/>
      <c r="H213" s="102"/>
      <c r="I213" s="102"/>
      <c r="J213" s="102"/>
      <c r="K213" s="102"/>
      <c r="L213" s="102"/>
      <c r="M213" s="102"/>
      <c r="N213" s="102"/>
      <c r="O213" s="102"/>
      <c r="P213" s="102"/>
      <c r="Q213" s="102"/>
      <c r="R213" s="102"/>
      <c r="S213" s="102"/>
      <c r="T213" s="102"/>
      <c r="U213" s="102"/>
      <c r="V213" s="102"/>
      <c r="W213" s="102"/>
      <c r="X213" s="102"/>
      <c r="Y213" s="102"/>
      <c r="Z213" s="102"/>
      <c r="AA213" s="102"/>
      <c r="AB213" s="102"/>
      <c r="AC213" s="102"/>
      <c r="AD213" s="102"/>
      <c r="AE213" s="102"/>
      <c r="AF213" s="102"/>
      <c r="AG213" s="102"/>
      <c r="AH213" s="102"/>
      <c r="AI213" s="102"/>
      <c r="AJ213" s="102"/>
      <c r="AK213" s="102"/>
      <c r="AL213" s="102"/>
      <c r="AM213" s="102"/>
      <c r="AN213" s="102"/>
      <c r="AO213" s="102"/>
      <c r="AP213" s="102"/>
      <c r="AQ213" s="102"/>
      <c r="AR213" s="102"/>
      <c r="AS213" s="102"/>
      <c r="AT213" s="102"/>
      <c r="AU213" s="102"/>
      <c r="AV213" s="102"/>
      <c r="AW213" s="102"/>
      <c r="AX213" s="102"/>
      <c r="AY213" s="102"/>
      <c r="AZ213" s="102"/>
      <c r="BA213" s="102"/>
      <c r="BB213" s="102"/>
      <c r="BC213" s="102"/>
      <c r="BD213" s="102"/>
      <c r="BE213" s="102"/>
      <c r="BF213" s="102"/>
      <c r="BG213" s="102"/>
      <c r="BH213" s="102"/>
      <c r="BI213" s="102"/>
      <c r="BJ213" s="102"/>
    </row>
    <row r="214" spans="1:62" ht="16.5" customHeight="1">
      <c r="A214" s="102"/>
      <c r="B214" s="102"/>
      <c r="C214" s="102"/>
      <c r="D214" s="102"/>
      <c r="E214" s="102"/>
      <c r="F214" s="102"/>
      <c r="G214" s="102"/>
      <c r="H214" s="102"/>
      <c r="I214" s="102"/>
      <c r="J214" s="102"/>
      <c r="K214" s="102"/>
      <c r="L214" s="102"/>
      <c r="M214" s="102"/>
      <c r="N214" s="102"/>
      <c r="O214" s="102"/>
      <c r="P214" s="102"/>
      <c r="Q214" s="102"/>
      <c r="R214" s="102"/>
      <c r="S214" s="102"/>
      <c r="T214" s="102"/>
      <c r="U214" s="102"/>
      <c r="V214" s="102"/>
      <c r="W214" s="102"/>
      <c r="X214" s="102"/>
      <c r="Y214" s="102"/>
      <c r="Z214" s="102"/>
      <c r="AA214" s="102"/>
      <c r="AB214" s="102"/>
      <c r="AC214" s="102"/>
      <c r="AD214" s="102"/>
      <c r="AE214" s="102"/>
      <c r="AF214" s="102"/>
      <c r="AG214" s="102"/>
      <c r="AH214" s="102"/>
      <c r="AI214" s="102"/>
      <c r="AJ214" s="102"/>
      <c r="AK214" s="102"/>
      <c r="AL214" s="102"/>
      <c r="AM214" s="102"/>
      <c r="AN214" s="102"/>
      <c r="AO214" s="102"/>
      <c r="AP214" s="102"/>
      <c r="AQ214" s="102"/>
      <c r="AR214" s="102"/>
      <c r="AS214" s="102"/>
      <c r="AT214" s="102"/>
      <c r="AU214" s="102"/>
      <c r="AV214" s="102"/>
      <c r="AW214" s="102"/>
      <c r="AX214" s="102"/>
      <c r="AY214" s="102"/>
      <c r="AZ214" s="102"/>
      <c r="BA214" s="102"/>
      <c r="BB214" s="102"/>
      <c r="BC214" s="102"/>
      <c r="BD214" s="102"/>
      <c r="BE214" s="102"/>
      <c r="BF214" s="102"/>
      <c r="BG214" s="102"/>
      <c r="BH214" s="102"/>
      <c r="BI214" s="102"/>
      <c r="BJ214" s="102"/>
    </row>
    <row r="215" spans="1:62" ht="16.5" customHeight="1">
      <c r="A215" s="102"/>
      <c r="B215" s="102"/>
      <c r="C215" s="102"/>
      <c r="D215" s="102"/>
      <c r="E215" s="102"/>
      <c r="F215" s="102"/>
      <c r="G215" s="102"/>
      <c r="H215" s="102"/>
      <c r="I215" s="102"/>
      <c r="J215" s="102"/>
      <c r="K215" s="102"/>
      <c r="L215" s="102"/>
      <c r="M215" s="102"/>
      <c r="N215" s="102"/>
      <c r="O215" s="102"/>
      <c r="P215" s="102"/>
      <c r="Q215" s="102"/>
      <c r="R215" s="102"/>
      <c r="S215" s="102"/>
      <c r="T215" s="102"/>
      <c r="U215" s="102"/>
      <c r="V215" s="102"/>
      <c r="W215" s="102"/>
      <c r="X215" s="102"/>
      <c r="Y215" s="102"/>
      <c r="Z215" s="102"/>
      <c r="AA215" s="102"/>
      <c r="AB215" s="102"/>
      <c r="AC215" s="102"/>
      <c r="AD215" s="102"/>
      <c r="AE215" s="102"/>
      <c r="AF215" s="102"/>
      <c r="AG215" s="102"/>
      <c r="AH215" s="102"/>
      <c r="AI215" s="102"/>
      <c r="AJ215" s="102"/>
      <c r="AK215" s="102"/>
      <c r="AL215" s="102"/>
      <c r="AM215" s="102"/>
      <c r="AN215" s="102"/>
      <c r="AO215" s="102"/>
      <c r="AP215" s="102"/>
      <c r="AQ215" s="102"/>
      <c r="AR215" s="102"/>
      <c r="AS215" s="102"/>
      <c r="AT215" s="102"/>
      <c r="AU215" s="102"/>
      <c r="AV215" s="102"/>
      <c r="AW215" s="102"/>
      <c r="AX215" s="102"/>
      <c r="AY215" s="102"/>
      <c r="AZ215" s="102"/>
      <c r="BA215" s="102"/>
      <c r="BB215" s="102"/>
      <c r="BC215" s="102"/>
      <c r="BD215" s="102"/>
      <c r="BE215" s="102"/>
      <c r="BF215" s="102"/>
      <c r="BG215" s="102"/>
      <c r="BH215" s="102"/>
      <c r="BI215" s="102"/>
      <c r="BJ215" s="102"/>
    </row>
    <row r="216" spans="1:62" ht="16.5" customHeight="1">
      <c r="A216" s="102"/>
      <c r="B216" s="102"/>
      <c r="C216" s="102"/>
      <c r="D216" s="102"/>
      <c r="E216" s="102"/>
      <c r="F216" s="102"/>
      <c r="G216" s="102"/>
      <c r="H216" s="102"/>
      <c r="I216" s="102"/>
      <c r="J216" s="102"/>
      <c r="K216" s="102"/>
      <c r="L216" s="102"/>
      <c r="M216" s="102"/>
      <c r="N216" s="102"/>
      <c r="O216" s="102"/>
      <c r="P216" s="102"/>
      <c r="Q216" s="102"/>
      <c r="R216" s="102"/>
      <c r="S216" s="102"/>
      <c r="T216" s="102"/>
      <c r="U216" s="102"/>
      <c r="V216" s="102"/>
      <c r="W216" s="102"/>
      <c r="X216" s="102"/>
      <c r="Y216" s="102"/>
      <c r="Z216" s="102"/>
      <c r="AA216" s="102"/>
      <c r="AB216" s="102"/>
      <c r="AC216" s="102"/>
      <c r="AD216" s="102"/>
      <c r="AE216" s="102"/>
      <c r="AF216" s="102"/>
      <c r="AG216" s="102"/>
      <c r="AH216" s="102"/>
      <c r="AI216" s="102"/>
      <c r="AJ216" s="102"/>
      <c r="AK216" s="102"/>
      <c r="AL216" s="102"/>
      <c r="AM216" s="102"/>
      <c r="AN216" s="102"/>
      <c r="AO216" s="102"/>
      <c r="AP216" s="102"/>
      <c r="AQ216" s="102"/>
      <c r="AR216" s="102"/>
      <c r="AS216" s="102"/>
      <c r="AT216" s="102"/>
      <c r="AU216" s="102"/>
      <c r="AV216" s="102"/>
      <c r="AW216" s="102"/>
      <c r="AX216" s="102"/>
      <c r="AY216" s="102"/>
      <c r="AZ216" s="102"/>
      <c r="BA216" s="102"/>
      <c r="BB216" s="102"/>
      <c r="BC216" s="102"/>
      <c r="BD216" s="102"/>
      <c r="BE216" s="102"/>
      <c r="BF216" s="102"/>
      <c r="BG216" s="102"/>
      <c r="BH216" s="102"/>
      <c r="BI216" s="102"/>
      <c r="BJ216" s="102"/>
    </row>
    <row r="217" spans="1:62" ht="16.5" customHeight="1">
      <c r="A217" s="102"/>
      <c r="B217" s="102"/>
      <c r="C217" s="102"/>
      <c r="D217" s="102"/>
      <c r="E217" s="102"/>
      <c r="F217" s="102"/>
      <c r="G217" s="102"/>
      <c r="H217" s="102"/>
      <c r="I217" s="102"/>
      <c r="J217" s="102"/>
      <c r="K217" s="102"/>
      <c r="L217" s="102"/>
      <c r="M217" s="102"/>
      <c r="N217" s="102"/>
      <c r="O217" s="102"/>
      <c r="P217" s="102"/>
      <c r="Q217" s="102"/>
      <c r="R217" s="102"/>
      <c r="S217" s="102"/>
      <c r="T217" s="102"/>
      <c r="U217" s="102"/>
      <c r="V217" s="102"/>
      <c r="W217" s="102"/>
      <c r="X217" s="102"/>
      <c r="Y217" s="102"/>
      <c r="Z217" s="102"/>
      <c r="AA217" s="102"/>
      <c r="AB217" s="102"/>
      <c r="AC217" s="102"/>
      <c r="AD217" s="102"/>
      <c r="AE217" s="102"/>
      <c r="AF217" s="102"/>
      <c r="AG217" s="102"/>
      <c r="AH217" s="102"/>
      <c r="AI217" s="102"/>
      <c r="AJ217" s="102"/>
      <c r="AK217" s="102"/>
      <c r="AL217" s="102"/>
      <c r="AM217" s="102"/>
      <c r="AN217" s="102"/>
      <c r="AO217" s="102"/>
      <c r="AP217" s="102"/>
      <c r="AQ217" s="102"/>
      <c r="AR217" s="102"/>
      <c r="AS217" s="102"/>
      <c r="AT217" s="102"/>
      <c r="AU217" s="102"/>
      <c r="AV217" s="102"/>
      <c r="AW217" s="102"/>
      <c r="AX217" s="102"/>
      <c r="AY217" s="102"/>
      <c r="AZ217" s="102"/>
      <c r="BA217" s="102"/>
      <c r="BB217" s="102"/>
      <c r="BC217" s="102"/>
      <c r="BD217" s="102"/>
      <c r="BE217" s="102"/>
      <c r="BF217" s="102"/>
      <c r="BG217" s="102"/>
      <c r="BH217" s="102"/>
      <c r="BI217" s="102"/>
      <c r="BJ217" s="102"/>
    </row>
    <row r="218" spans="1:62" ht="16.5" customHeight="1">
      <c r="A218" s="102"/>
      <c r="B218" s="102"/>
      <c r="C218" s="102"/>
      <c r="D218" s="102"/>
      <c r="E218" s="102"/>
      <c r="F218" s="102"/>
      <c r="G218" s="102"/>
      <c r="H218" s="102"/>
      <c r="I218" s="102"/>
      <c r="J218" s="102"/>
      <c r="K218" s="102"/>
      <c r="L218" s="102"/>
      <c r="M218" s="102"/>
      <c r="N218" s="102"/>
      <c r="O218" s="102"/>
      <c r="P218" s="102"/>
      <c r="Q218" s="102"/>
      <c r="R218" s="102"/>
      <c r="S218" s="102"/>
      <c r="T218" s="102"/>
      <c r="U218" s="102"/>
      <c r="V218" s="102"/>
      <c r="W218" s="102"/>
      <c r="X218" s="102"/>
      <c r="Y218" s="102"/>
      <c r="Z218" s="102"/>
      <c r="AA218" s="102"/>
      <c r="AB218" s="102"/>
      <c r="AC218" s="102"/>
      <c r="AD218" s="102"/>
      <c r="AE218" s="102"/>
      <c r="AF218" s="102"/>
      <c r="AG218" s="102"/>
      <c r="AH218" s="102"/>
      <c r="AI218" s="102"/>
      <c r="AJ218" s="102"/>
      <c r="AK218" s="102"/>
      <c r="AL218" s="102"/>
      <c r="AM218" s="102"/>
      <c r="AN218" s="102"/>
      <c r="AO218" s="102"/>
      <c r="AP218" s="102"/>
      <c r="AQ218" s="102"/>
      <c r="AR218" s="102"/>
      <c r="AS218" s="102"/>
      <c r="AT218" s="102"/>
      <c r="AU218" s="102"/>
      <c r="AV218" s="102"/>
      <c r="AW218" s="102"/>
      <c r="AX218" s="102"/>
      <c r="AY218" s="102"/>
      <c r="AZ218" s="102"/>
      <c r="BA218" s="102"/>
      <c r="BB218" s="102"/>
      <c r="BC218" s="102"/>
      <c r="BD218" s="102"/>
      <c r="BE218" s="102"/>
      <c r="BF218" s="102"/>
      <c r="BG218" s="102"/>
      <c r="BH218" s="102"/>
      <c r="BI218" s="102"/>
      <c r="BJ218" s="102"/>
    </row>
    <row r="219" spans="1:62" ht="16.5" customHeight="1">
      <c r="A219" s="102"/>
      <c r="B219" s="102"/>
      <c r="C219" s="102"/>
      <c r="D219" s="102"/>
      <c r="E219" s="102"/>
      <c r="F219" s="102"/>
      <c r="G219" s="102"/>
      <c r="H219" s="102"/>
      <c r="I219" s="102"/>
      <c r="J219" s="102"/>
      <c r="K219" s="102"/>
      <c r="L219" s="102"/>
      <c r="M219" s="102"/>
      <c r="N219" s="102"/>
      <c r="O219" s="102"/>
      <c r="P219" s="102"/>
      <c r="Q219" s="102"/>
      <c r="R219" s="102"/>
      <c r="S219" s="102"/>
      <c r="T219" s="102"/>
      <c r="U219" s="102"/>
      <c r="V219" s="102"/>
      <c r="W219" s="102"/>
      <c r="X219" s="102"/>
      <c r="Y219" s="102"/>
      <c r="Z219" s="102"/>
      <c r="AA219" s="102"/>
      <c r="AB219" s="102"/>
      <c r="AC219" s="102"/>
      <c r="AD219" s="102"/>
      <c r="AE219" s="102"/>
      <c r="AF219" s="102"/>
      <c r="AG219" s="102"/>
      <c r="AH219" s="102"/>
      <c r="AI219" s="102"/>
      <c r="AJ219" s="102"/>
      <c r="AK219" s="102"/>
      <c r="AL219" s="102"/>
      <c r="AM219" s="102"/>
      <c r="AN219" s="102"/>
      <c r="AO219" s="102"/>
      <c r="AP219" s="102"/>
      <c r="AQ219" s="102"/>
      <c r="AR219" s="102"/>
      <c r="AS219" s="102"/>
      <c r="AT219" s="102"/>
      <c r="AU219" s="102"/>
      <c r="AV219" s="102"/>
      <c r="AW219" s="102"/>
      <c r="AX219" s="102"/>
      <c r="AY219" s="102"/>
      <c r="AZ219" s="102"/>
      <c r="BA219" s="102"/>
      <c r="BB219" s="102"/>
      <c r="BC219" s="102"/>
      <c r="BD219" s="102"/>
      <c r="BE219" s="102"/>
      <c r="BF219" s="102"/>
      <c r="BG219" s="102"/>
      <c r="BH219" s="102"/>
      <c r="BI219" s="102"/>
      <c r="BJ219" s="102"/>
    </row>
    <row r="220" spans="1:62" ht="16.5" customHeight="1">
      <c r="A220" s="102"/>
      <c r="B220" s="102"/>
      <c r="C220" s="102"/>
      <c r="D220" s="102"/>
      <c r="E220" s="102"/>
      <c r="F220" s="102"/>
      <c r="G220" s="102"/>
      <c r="H220" s="102"/>
      <c r="I220" s="102"/>
      <c r="J220" s="102"/>
      <c r="K220" s="102"/>
      <c r="L220" s="102"/>
      <c r="M220" s="102"/>
      <c r="N220" s="102"/>
      <c r="O220" s="102"/>
      <c r="P220" s="102"/>
      <c r="Q220" s="102"/>
      <c r="R220" s="102"/>
      <c r="S220" s="102"/>
      <c r="T220" s="102"/>
      <c r="U220" s="102"/>
      <c r="V220" s="102"/>
      <c r="W220" s="102"/>
      <c r="X220" s="102"/>
      <c r="Y220" s="102"/>
      <c r="Z220" s="102"/>
      <c r="AA220" s="102"/>
      <c r="AB220" s="102"/>
      <c r="AC220" s="102"/>
      <c r="AD220" s="102"/>
      <c r="AE220" s="102"/>
      <c r="AF220" s="102"/>
      <c r="AG220" s="102"/>
      <c r="AH220" s="102"/>
      <c r="AI220" s="102"/>
      <c r="AJ220" s="102"/>
      <c r="AK220" s="102"/>
      <c r="AL220" s="102"/>
      <c r="AM220" s="102"/>
      <c r="AN220" s="102"/>
      <c r="AO220" s="102"/>
      <c r="AP220" s="102"/>
      <c r="AQ220" s="102"/>
      <c r="AR220" s="102"/>
      <c r="AS220" s="102"/>
      <c r="AT220" s="102"/>
      <c r="AU220" s="102"/>
      <c r="AV220" s="102"/>
      <c r="AW220" s="102"/>
      <c r="AX220" s="102"/>
      <c r="AY220" s="102"/>
      <c r="AZ220" s="102"/>
      <c r="BA220" s="102"/>
      <c r="BB220" s="102"/>
      <c r="BC220" s="102"/>
      <c r="BD220" s="102"/>
      <c r="BE220" s="102"/>
      <c r="BF220" s="102"/>
      <c r="BG220" s="102"/>
      <c r="BH220" s="102"/>
      <c r="BI220" s="102"/>
      <c r="BJ220" s="102"/>
    </row>
    <row r="221" spans="1:62" ht="16.5" customHeight="1">
      <c r="A221" s="102"/>
      <c r="B221" s="102"/>
      <c r="C221" s="102"/>
      <c r="D221" s="102"/>
      <c r="E221" s="102"/>
      <c r="F221" s="102"/>
      <c r="G221" s="102"/>
      <c r="H221" s="102"/>
      <c r="I221" s="102"/>
      <c r="J221" s="102"/>
      <c r="K221" s="102"/>
      <c r="L221" s="102"/>
      <c r="M221" s="102"/>
      <c r="N221" s="102"/>
      <c r="O221" s="102"/>
      <c r="P221" s="102"/>
      <c r="Q221" s="102"/>
      <c r="R221" s="102"/>
      <c r="S221" s="102"/>
      <c r="T221" s="102"/>
      <c r="U221" s="102"/>
      <c r="V221" s="102"/>
      <c r="W221" s="102"/>
      <c r="X221" s="102"/>
      <c r="Y221" s="102"/>
      <c r="Z221" s="102"/>
      <c r="AA221" s="102"/>
      <c r="AB221" s="102"/>
      <c r="AC221" s="102"/>
      <c r="AD221" s="102"/>
      <c r="AE221" s="102"/>
      <c r="AF221" s="102"/>
      <c r="AG221" s="102"/>
      <c r="AH221" s="102"/>
      <c r="AI221" s="102"/>
      <c r="AJ221" s="102"/>
      <c r="AK221" s="102"/>
      <c r="AL221" s="102"/>
      <c r="AM221" s="102"/>
      <c r="AN221" s="102"/>
      <c r="AO221" s="102"/>
      <c r="AP221" s="102"/>
      <c r="AQ221" s="102"/>
      <c r="AR221" s="102"/>
      <c r="AS221" s="102"/>
      <c r="AT221" s="102"/>
      <c r="AU221" s="102"/>
      <c r="AV221" s="102"/>
      <c r="AW221" s="102"/>
      <c r="AX221" s="102"/>
      <c r="AY221" s="102"/>
      <c r="AZ221" s="102"/>
      <c r="BA221" s="102"/>
      <c r="BB221" s="102"/>
      <c r="BC221" s="102"/>
      <c r="BD221" s="102"/>
      <c r="BE221" s="102"/>
      <c r="BF221" s="102"/>
      <c r="BG221" s="102"/>
      <c r="BH221" s="102"/>
      <c r="BI221" s="102"/>
      <c r="BJ221" s="102"/>
    </row>
    <row r="222" spans="1:62" ht="16.5" customHeight="1">
      <c r="A222" s="102"/>
      <c r="B222" s="102"/>
      <c r="C222" s="102"/>
      <c r="D222" s="102"/>
      <c r="E222" s="102"/>
      <c r="F222" s="102"/>
      <c r="G222" s="102"/>
      <c r="H222" s="102"/>
      <c r="I222" s="102"/>
      <c r="J222" s="102"/>
      <c r="K222" s="102"/>
      <c r="L222" s="102"/>
      <c r="M222" s="102"/>
      <c r="N222" s="102"/>
      <c r="O222" s="102"/>
      <c r="P222" s="102"/>
      <c r="Q222" s="102"/>
      <c r="R222" s="102"/>
      <c r="S222" s="102"/>
      <c r="T222" s="102"/>
      <c r="U222" s="102"/>
      <c r="V222" s="102"/>
      <c r="W222" s="102"/>
      <c r="X222" s="102"/>
      <c r="Y222" s="102"/>
      <c r="Z222" s="102"/>
      <c r="AA222" s="102"/>
      <c r="AB222" s="102"/>
      <c r="AC222" s="102"/>
      <c r="AD222" s="102"/>
      <c r="AE222" s="102"/>
      <c r="AF222" s="102"/>
      <c r="AG222" s="102"/>
      <c r="AH222" s="102"/>
      <c r="AI222" s="102"/>
      <c r="AJ222" s="102"/>
      <c r="AK222" s="102"/>
      <c r="AL222" s="102"/>
      <c r="AM222" s="102"/>
      <c r="AN222" s="102"/>
      <c r="AO222" s="102"/>
      <c r="AP222" s="102"/>
      <c r="AQ222" s="102"/>
      <c r="AR222" s="102"/>
      <c r="AS222" s="102"/>
      <c r="AT222" s="102"/>
      <c r="AU222" s="102"/>
      <c r="AV222" s="102"/>
      <c r="AW222" s="102"/>
      <c r="AX222" s="102"/>
      <c r="AY222" s="102"/>
      <c r="AZ222" s="102"/>
      <c r="BA222" s="102"/>
      <c r="BB222" s="102"/>
      <c r="BC222" s="102"/>
      <c r="BD222" s="102"/>
      <c r="BE222" s="102"/>
      <c r="BF222" s="102"/>
      <c r="BG222" s="102"/>
      <c r="BH222" s="102"/>
      <c r="BI222" s="102"/>
      <c r="BJ222" s="102"/>
    </row>
    <row r="223" spans="1:62" ht="16.5" customHeight="1">
      <c r="A223" s="102"/>
      <c r="B223" s="102"/>
      <c r="C223" s="102"/>
      <c r="D223" s="102"/>
      <c r="E223" s="102"/>
      <c r="F223" s="102"/>
      <c r="G223" s="102"/>
      <c r="H223" s="102"/>
      <c r="I223" s="102"/>
      <c r="J223" s="102"/>
      <c r="K223" s="102"/>
      <c r="L223" s="102"/>
      <c r="M223" s="102"/>
      <c r="N223" s="102"/>
      <c r="O223" s="102"/>
      <c r="P223" s="102"/>
      <c r="Q223" s="102"/>
      <c r="R223" s="102"/>
      <c r="S223" s="102"/>
      <c r="T223" s="102"/>
      <c r="U223" s="102"/>
      <c r="V223" s="102"/>
      <c r="W223" s="102"/>
      <c r="X223" s="102"/>
      <c r="Y223" s="102"/>
      <c r="Z223" s="102"/>
      <c r="AA223" s="102"/>
      <c r="AB223" s="102"/>
      <c r="AC223" s="102"/>
      <c r="AD223" s="102"/>
      <c r="AE223" s="102"/>
      <c r="AF223" s="102"/>
      <c r="AG223" s="102"/>
      <c r="AH223" s="102"/>
      <c r="AI223" s="102"/>
      <c r="AJ223" s="102"/>
      <c r="AK223" s="102"/>
      <c r="AL223" s="102"/>
      <c r="AM223" s="102"/>
      <c r="AN223" s="102"/>
      <c r="AO223" s="102"/>
      <c r="AP223" s="102"/>
      <c r="AQ223" s="102"/>
      <c r="AR223" s="102"/>
      <c r="AS223" s="102"/>
      <c r="AT223" s="102"/>
      <c r="AU223" s="102"/>
      <c r="AV223" s="102"/>
      <c r="AW223" s="102"/>
      <c r="AX223" s="102"/>
      <c r="AY223" s="102"/>
      <c r="AZ223" s="102"/>
      <c r="BA223" s="102"/>
      <c r="BB223" s="102"/>
      <c r="BC223" s="102"/>
      <c r="BD223" s="102"/>
      <c r="BE223" s="102"/>
      <c r="BF223" s="102"/>
      <c r="BG223" s="102"/>
      <c r="BH223" s="102"/>
      <c r="BI223" s="102"/>
      <c r="BJ223" s="102"/>
    </row>
    <row r="224" spans="1:62" ht="16.5" customHeight="1">
      <c r="A224" s="102"/>
      <c r="B224" s="102"/>
      <c r="C224" s="102"/>
      <c r="D224" s="102"/>
      <c r="E224" s="102"/>
      <c r="F224" s="102"/>
      <c r="G224" s="102"/>
      <c r="H224" s="102"/>
      <c r="I224" s="102"/>
      <c r="J224" s="102"/>
      <c r="K224" s="102"/>
      <c r="L224" s="102"/>
      <c r="M224" s="102"/>
      <c r="N224" s="102"/>
      <c r="O224" s="102"/>
      <c r="P224" s="102"/>
      <c r="Q224" s="102"/>
      <c r="R224" s="102"/>
      <c r="S224" s="102"/>
      <c r="T224" s="102"/>
      <c r="U224" s="102"/>
      <c r="V224" s="102"/>
      <c r="W224" s="102"/>
      <c r="X224" s="102"/>
      <c r="Y224" s="102"/>
      <c r="Z224" s="102"/>
      <c r="AA224" s="102"/>
      <c r="AB224" s="102"/>
      <c r="AC224" s="102"/>
      <c r="AD224" s="102"/>
      <c r="AE224" s="102"/>
      <c r="AF224" s="102"/>
      <c r="AG224" s="102"/>
      <c r="AH224" s="102"/>
      <c r="AI224" s="102"/>
      <c r="AJ224" s="102"/>
      <c r="AK224" s="102"/>
      <c r="AL224" s="102"/>
      <c r="AM224" s="102"/>
      <c r="AN224" s="102"/>
      <c r="AO224" s="102"/>
      <c r="AP224" s="102"/>
      <c r="AQ224" s="102"/>
      <c r="AR224" s="102"/>
      <c r="AS224" s="102"/>
      <c r="AT224" s="102"/>
      <c r="AU224" s="102"/>
      <c r="AV224" s="102"/>
      <c r="AW224" s="102"/>
      <c r="AX224" s="102"/>
      <c r="AY224" s="102"/>
      <c r="AZ224" s="102"/>
      <c r="BA224" s="102"/>
      <c r="BB224" s="102"/>
      <c r="BC224" s="102"/>
      <c r="BD224" s="102"/>
      <c r="BE224" s="102"/>
      <c r="BF224" s="102"/>
      <c r="BG224" s="102"/>
      <c r="BH224" s="102"/>
      <c r="BI224" s="102"/>
      <c r="BJ224" s="102"/>
    </row>
    <row r="225" spans="1:62" ht="16.5" customHeight="1">
      <c r="A225" s="102"/>
      <c r="B225" s="102"/>
      <c r="C225" s="102"/>
      <c r="D225" s="102"/>
      <c r="E225" s="102"/>
      <c r="F225" s="102"/>
      <c r="G225" s="102"/>
      <c r="H225" s="102"/>
      <c r="I225" s="102"/>
      <c r="J225" s="102"/>
      <c r="K225" s="102"/>
      <c r="L225" s="102"/>
      <c r="M225" s="102"/>
      <c r="N225" s="102"/>
      <c r="O225" s="102"/>
      <c r="P225" s="102"/>
      <c r="Q225" s="102"/>
      <c r="R225" s="102"/>
      <c r="S225" s="102"/>
      <c r="T225" s="102"/>
      <c r="U225" s="102"/>
      <c r="V225" s="102"/>
      <c r="W225" s="102"/>
      <c r="X225" s="102"/>
      <c r="Y225" s="102"/>
      <c r="Z225" s="102"/>
      <c r="AA225" s="102"/>
      <c r="AB225" s="102"/>
      <c r="AC225" s="102"/>
      <c r="AD225" s="102"/>
      <c r="AE225" s="102"/>
      <c r="AF225" s="102"/>
      <c r="AG225" s="102"/>
      <c r="AH225" s="102"/>
      <c r="AI225" s="102"/>
      <c r="AJ225" s="102"/>
      <c r="AK225" s="102"/>
      <c r="AL225" s="102"/>
      <c r="AM225" s="102"/>
      <c r="AN225" s="102"/>
      <c r="AO225" s="102"/>
      <c r="AP225" s="102"/>
      <c r="AQ225" s="102"/>
      <c r="AR225" s="102"/>
      <c r="AS225" s="102"/>
      <c r="AT225" s="102"/>
      <c r="AU225" s="102"/>
      <c r="AV225" s="102"/>
      <c r="AW225" s="102"/>
      <c r="AX225" s="102"/>
      <c r="AY225" s="102"/>
      <c r="AZ225" s="102"/>
      <c r="BA225" s="102"/>
      <c r="BB225" s="102"/>
      <c r="BC225" s="102"/>
      <c r="BD225" s="102"/>
      <c r="BE225" s="102"/>
      <c r="BF225" s="102"/>
      <c r="BG225" s="102"/>
      <c r="BH225" s="102"/>
      <c r="BI225" s="102"/>
      <c r="BJ225" s="102"/>
    </row>
    <row r="226" spans="1:62" ht="16.5" customHeight="1">
      <c r="A226" s="102"/>
      <c r="B226" s="102"/>
      <c r="C226" s="102"/>
      <c r="D226" s="102"/>
      <c r="E226" s="102"/>
      <c r="F226" s="102"/>
      <c r="G226" s="102"/>
      <c r="H226" s="102"/>
      <c r="I226" s="102"/>
      <c r="J226" s="102"/>
      <c r="K226" s="102"/>
      <c r="L226" s="102"/>
      <c r="M226" s="102"/>
      <c r="N226" s="102"/>
      <c r="O226" s="102"/>
      <c r="P226" s="102"/>
      <c r="Q226" s="102"/>
      <c r="R226" s="102"/>
      <c r="S226" s="102"/>
      <c r="T226" s="102"/>
      <c r="U226" s="102"/>
      <c r="V226" s="102"/>
      <c r="W226" s="102"/>
      <c r="X226" s="102"/>
      <c r="Y226" s="102"/>
      <c r="Z226" s="102"/>
      <c r="AA226" s="102"/>
      <c r="AB226" s="102"/>
      <c r="AC226" s="102"/>
      <c r="AD226" s="102"/>
      <c r="AE226" s="102"/>
      <c r="AF226" s="102"/>
      <c r="AG226" s="102"/>
      <c r="AH226" s="102"/>
      <c r="AI226" s="102"/>
      <c r="AJ226" s="102"/>
      <c r="AK226" s="102"/>
      <c r="AL226" s="102"/>
      <c r="AM226" s="102"/>
      <c r="AN226" s="102"/>
      <c r="AO226" s="102"/>
      <c r="AP226" s="102"/>
      <c r="AQ226" s="102"/>
      <c r="AR226" s="102"/>
      <c r="AS226" s="102"/>
      <c r="AT226" s="102"/>
      <c r="AU226" s="102"/>
      <c r="AV226" s="102"/>
      <c r="AW226" s="102"/>
      <c r="AX226" s="102"/>
      <c r="AY226" s="102"/>
      <c r="AZ226" s="102"/>
      <c r="BA226" s="102"/>
      <c r="BB226" s="102"/>
      <c r="BC226" s="102"/>
      <c r="BD226" s="102"/>
      <c r="BE226" s="102"/>
      <c r="BF226" s="102"/>
      <c r="BG226" s="102"/>
      <c r="BH226" s="102"/>
      <c r="BI226" s="102"/>
      <c r="BJ226" s="102"/>
    </row>
    <row r="227" spans="1:62" ht="16.5" customHeight="1">
      <c r="A227" s="102"/>
      <c r="B227" s="102"/>
      <c r="C227" s="102"/>
      <c r="D227" s="102"/>
      <c r="E227" s="102"/>
      <c r="F227" s="102"/>
      <c r="G227" s="102"/>
      <c r="H227" s="102"/>
      <c r="I227" s="102"/>
      <c r="J227" s="102"/>
      <c r="K227" s="102"/>
      <c r="L227" s="102"/>
      <c r="M227" s="102"/>
      <c r="N227" s="102"/>
      <c r="O227" s="102"/>
      <c r="P227" s="102"/>
      <c r="Q227" s="102"/>
      <c r="R227" s="102"/>
      <c r="S227" s="102"/>
      <c r="T227" s="102"/>
      <c r="U227" s="102"/>
      <c r="V227" s="102"/>
      <c r="W227" s="102"/>
      <c r="X227" s="102"/>
      <c r="Y227" s="102"/>
      <c r="Z227" s="102"/>
      <c r="AA227" s="102"/>
      <c r="AB227" s="102"/>
      <c r="AC227" s="102"/>
      <c r="AD227" s="102"/>
      <c r="AE227" s="102"/>
      <c r="AF227" s="102"/>
      <c r="AG227" s="102"/>
      <c r="AH227" s="102"/>
      <c r="AI227" s="102"/>
      <c r="AJ227" s="102"/>
      <c r="AK227" s="102"/>
      <c r="AL227" s="102"/>
      <c r="AM227" s="102"/>
      <c r="AN227" s="102"/>
      <c r="AO227" s="102"/>
      <c r="AP227" s="102"/>
      <c r="AQ227" s="102"/>
      <c r="AR227" s="102"/>
      <c r="AS227" s="102"/>
      <c r="AT227" s="102"/>
      <c r="AU227" s="102"/>
      <c r="AV227" s="102"/>
      <c r="AW227" s="102"/>
      <c r="AX227" s="102"/>
      <c r="AY227" s="102"/>
      <c r="AZ227" s="102"/>
      <c r="BA227" s="102"/>
      <c r="BB227" s="102"/>
      <c r="BC227" s="102"/>
      <c r="BD227" s="102"/>
      <c r="BE227" s="102"/>
      <c r="BF227" s="102"/>
      <c r="BG227" s="102"/>
      <c r="BH227" s="102"/>
      <c r="BI227" s="102"/>
      <c r="BJ227" s="102"/>
    </row>
    <row r="228" spans="1:62" ht="16.5" customHeight="1">
      <c r="A228" s="102"/>
      <c r="B228" s="102"/>
      <c r="C228" s="102"/>
      <c r="D228" s="102"/>
      <c r="E228" s="102"/>
      <c r="F228" s="102"/>
      <c r="G228" s="102"/>
      <c r="H228" s="102"/>
      <c r="I228" s="102"/>
      <c r="J228" s="102"/>
      <c r="K228" s="102"/>
      <c r="L228" s="102"/>
      <c r="M228" s="102"/>
      <c r="N228" s="102"/>
      <c r="O228" s="102"/>
      <c r="P228" s="102"/>
      <c r="Q228" s="102"/>
      <c r="R228" s="102"/>
      <c r="S228" s="102"/>
      <c r="T228" s="102"/>
      <c r="U228" s="102"/>
      <c r="V228" s="102"/>
      <c r="W228" s="102"/>
      <c r="X228" s="102"/>
      <c r="Y228" s="102"/>
      <c r="Z228" s="102"/>
      <c r="AA228" s="102"/>
      <c r="AB228" s="102"/>
      <c r="AC228" s="102"/>
      <c r="AD228" s="102"/>
      <c r="AE228" s="102"/>
      <c r="AF228" s="102"/>
      <c r="AG228" s="102"/>
      <c r="AH228" s="102"/>
      <c r="AI228" s="102"/>
      <c r="AJ228" s="102"/>
      <c r="AK228" s="102"/>
      <c r="AL228" s="102"/>
      <c r="AM228" s="102"/>
      <c r="AN228" s="102"/>
      <c r="AO228" s="102"/>
      <c r="AP228" s="102"/>
      <c r="AQ228" s="102"/>
      <c r="AR228" s="102"/>
      <c r="AS228" s="102"/>
      <c r="AT228" s="102"/>
      <c r="AU228" s="102"/>
      <c r="AV228" s="102"/>
      <c r="AW228" s="102"/>
      <c r="AX228" s="102"/>
      <c r="AY228" s="102"/>
      <c r="AZ228" s="102"/>
      <c r="BA228" s="102"/>
      <c r="BB228" s="102"/>
      <c r="BC228" s="102"/>
      <c r="BD228" s="102"/>
      <c r="BE228" s="102"/>
      <c r="BF228" s="102"/>
      <c r="BG228" s="102"/>
      <c r="BH228" s="102"/>
      <c r="BI228" s="102"/>
      <c r="BJ228" s="102"/>
    </row>
    <row r="229" spans="1:62" ht="16.5" customHeight="1">
      <c r="A229" s="102"/>
      <c r="B229" s="102"/>
      <c r="C229" s="102"/>
      <c r="D229" s="102"/>
      <c r="E229" s="102"/>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2"/>
      <c r="AY229" s="102"/>
      <c r="AZ229" s="102"/>
      <c r="BA229" s="102"/>
      <c r="BB229" s="102"/>
      <c r="BC229" s="102"/>
      <c r="BD229" s="102"/>
      <c r="BE229" s="102"/>
      <c r="BF229" s="102"/>
      <c r="BG229" s="102"/>
      <c r="BH229" s="102"/>
      <c r="BI229" s="102"/>
      <c r="BJ229" s="102"/>
    </row>
    <row r="230" spans="1:62" ht="16.5" customHeight="1">
      <c r="A230" s="102"/>
      <c r="B230" s="102"/>
      <c r="C230" s="102"/>
      <c r="D230" s="102"/>
      <c r="E230" s="102"/>
      <c r="F230" s="102"/>
      <c r="G230" s="102"/>
      <c r="H230" s="102"/>
      <c r="I230" s="102"/>
      <c r="J230" s="102"/>
      <c r="K230" s="102"/>
      <c r="L230" s="102"/>
      <c r="M230" s="102"/>
      <c r="N230" s="102"/>
      <c r="O230" s="102"/>
      <c r="P230" s="102"/>
      <c r="Q230" s="102"/>
      <c r="R230" s="102"/>
      <c r="S230" s="102"/>
      <c r="T230" s="102"/>
      <c r="U230" s="102"/>
      <c r="V230" s="102"/>
      <c r="W230" s="102"/>
      <c r="X230" s="102"/>
      <c r="Y230" s="102"/>
      <c r="Z230" s="102"/>
      <c r="AA230" s="102"/>
      <c r="AB230" s="102"/>
      <c r="AC230" s="102"/>
      <c r="AD230" s="102"/>
      <c r="AE230" s="102"/>
      <c r="AF230" s="102"/>
      <c r="AG230" s="102"/>
      <c r="AH230" s="102"/>
      <c r="AI230" s="102"/>
      <c r="AJ230" s="102"/>
      <c r="AK230" s="102"/>
      <c r="AL230" s="102"/>
      <c r="AM230" s="102"/>
      <c r="AN230" s="102"/>
      <c r="AO230" s="102"/>
      <c r="AP230" s="102"/>
      <c r="AQ230" s="102"/>
      <c r="AR230" s="102"/>
      <c r="AS230" s="102"/>
      <c r="AT230" s="102"/>
      <c r="AU230" s="102"/>
      <c r="AV230" s="102"/>
      <c r="AW230" s="102"/>
      <c r="AX230" s="102"/>
      <c r="AY230" s="102"/>
      <c r="AZ230" s="102"/>
      <c r="BA230" s="102"/>
      <c r="BB230" s="102"/>
      <c r="BC230" s="102"/>
      <c r="BD230" s="102"/>
      <c r="BE230" s="102"/>
      <c r="BF230" s="102"/>
      <c r="BG230" s="102"/>
      <c r="BH230" s="102"/>
      <c r="BI230" s="102"/>
      <c r="BJ230" s="102"/>
    </row>
    <row r="231" spans="1:62" ht="16.5" customHeight="1">
      <c r="A231" s="102"/>
      <c r="B231" s="102"/>
      <c r="C231" s="102"/>
      <c r="D231" s="102"/>
      <c r="E231" s="102"/>
      <c r="F231" s="102"/>
      <c r="G231" s="102"/>
      <c r="H231" s="102"/>
      <c r="I231" s="102"/>
      <c r="J231" s="102"/>
      <c r="K231" s="102"/>
      <c r="L231" s="102"/>
      <c r="M231" s="102"/>
      <c r="N231" s="102"/>
      <c r="O231" s="102"/>
      <c r="P231" s="102"/>
      <c r="Q231" s="102"/>
      <c r="R231" s="102"/>
      <c r="S231" s="102"/>
      <c r="T231" s="102"/>
      <c r="U231" s="102"/>
      <c r="V231" s="102"/>
      <c r="W231" s="102"/>
      <c r="X231" s="102"/>
      <c r="Y231" s="102"/>
      <c r="Z231" s="102"/>
      <c r="AA231" s="102"/>
      <c r="AB231" s="102"/>
      <c r="AC231" s="102"/>
      <c r="AD231" s="102"/>
      <c r="AE231" s="102"/>
      <c r="AF231" s="102"/>
      <c r="AG231" s="102"/>
      <c r="AH231" s="102"/>
      <c r="AI231" s="102"/>
      <c r="AJ231" s="102"/>
      <c r="AK231" s="102"/>
      <c r="AL231" s="102"/>
      <c r="AM231" s="102"/>
      <c r="AN231" s="102"/>
      <c r="AO231" s="102"/>
      <c r="AP231" s="102"/>
      <c r="AQ231" s="102"/>
      <c r="AR231" s="102"/>
      <c r="AS231" s="102"/>
      <c r="AT231" s="102"/>
      <c r="AU231" s="102"/>
      <c r="AV231" s="102"/>
      <c r="AW231" s="102"/>
      <c r="AX231" s="102"/>
      <c r="AY231" s="102"/>
      <c r="AZ231" s="102"/>
      <c r="BA231" s="102"/>
      <c r="BB231" s="102"/>
      <c r="BC231" s="102"/>
      <c r="BD231" s="102"/>
      <c r="BE231" s="102"/>
      <c r="BF231" s="102"/>
      <c r="BG231" s="102"/>
      <c r="BH231" s="102"/>
      <c r="BI231" s="102"/>
      <c r="BJ231" s="102"/>
    </row>
    <row r="232" spans="1:62" ht="16.5" customHeight="1">
      <c r="A232" s="102"/>
      <c r="B232" s="102"/>
      <c r="C232" s="102"/>
      <c r="D232" s="102"/>
      <c r="E232" s="102"/>
      <c r="F232" s="102"/>
      <c r="G232" s="102"/>
      <c r="H232" s="102"/>
      <c r="I232" s="102"/>
      <c r="J232" s="102"/>
      <c r="K232" s="102"/>
      <c r="L232" s="102"/>
      <c r="M232" s="102"/>
      <c r="N232" s="102"/>
      <c r="O232" s="102"/>
      <c r="P232" s="102"/>
      <c r="Q232" s="102"/>
      <c r="R232" s="102"/>
      <c r="S232" s="102"/>
      <c r="T232" s="102"/>
      <c r="U232" s="102"/>
      <c r="V232" s="102"/>
      <c r="W232" s="102"/>
      <c r="X232" s="102"/>
      <c r="Y232" s="102"/>
      <c r="Z232" s="102"/>
      <c r="AA232" s="102"/>
      <c r="AB232" s="102"/>
      <c r="AC232" s="102"/>
      <c r="AD232" s="102"/>
      <c r="AE232" s="102"/>
      <c r="AF232" s="102"/>
      <c r="AG232" s="102"/>
      <c r="AH232" s="102"/>
      <c r="AI232" s="102"/>
      <c r="AJ232" s="102"/>
      <c r="AK232" s="102"/>
      <c r="AL232" s="102"/>
      <c r="AM232" s="102"/>
      <c r="AN232" s="102"/>
      <c r="AO232" s="102"/>
      <c r="AP232" s="102"/>
      <c r="AQ232" s="102"/>
      <c r="AR232" s="102"/>
      <c r="AS232" s="102"/>
      <c r="AT232" s="102"/>
      <c r="AU232" s="102"/>
      <c r="AV232" s="102"/>
      <c r="AW232" s="102"/>
      <c r="AX232" s="102"/>
      <c r="AY232" s="102"/>
      <c r="AZ232" s="102"/>
      <c r="BA232" s="102"/>
      <c r="BB232" s="102"/>
      <c r="BC232" s="102"/>
      <c r="BD232" s="102"/>
      <c r="BE232" s="102"/>
      <c r="BF232" s="102"/>
      <c r="BG232" s="102"/>
      <c r="BH232" s="102"/>
      <c r="BI232" s="102"/>
      <c r="BJ232" s="102"/>
    </row>
    <row r="233" spans="1:62" ht="16.5" customHeight="1">
      <c r="A233" s="102"/>
      <c r="B233" s="102"/>
      <c r="C233" s="102"/>
      <c r="D233" s="102"/>
      <c r="E233" s="102"/>
      <c r="F233" s="102"/>
      <c r="G233" s="102"/>
      <c r="H233" s="102"/>
      <c r="I233" s="102"/>
      <c r="J233" s="102"/>
      <c r="K233" s="102"/>
      <c r="L233" s="102"/>
      <c r="M233" s="102"/>
      <c r="N233" s="102"/>
      <c r="O233" s="102"/>
      <c r="P233" s="102"/>
      <c r="Q233" s="102"/>
      <c r="R233" s="102"/>
      <c r="S233" s="102"/>
      <c r="T233" s="102"/>
      <c r="U233" s="102"/>
      <c r="V233" s="102"/>
      <c r="W233" s="102"/>
      <c r="X233" s="102"/>
      <c r="Y233" s="102"/>
      <c r="Z233" s="102"/>
      <c r="AA233" s="102"/>
      <c r="AB233" s="102"/>
      <c r="AC233" s="102"/>
      <c r="AD233" s="102"/>
      <c r="AE233" s="102"/>
      <c r="AF233" s="102"/>
      <c r="AG233" s="102"/>
      <c r="AH233" s="102"/>
      <c r="AI233" s="102"/>
      <c r="AJ233" s="102"/>
      <c r="AK233" s="102"/>
      <c r="AL233" s="102"/>
      <c r="AM233" s="102"/>
      <c r="AN233" s="102"/>
      <c r="AO233" s="102"/>
      <c r="AP233" s="102"/>
      <c r="AQ233" s="102"/>
      <c r="AR233" s="102"/>
      <c r="AS233" s="102"/>
      <c r="AT233" s="102"/>
      <c r="AU233" s="102"/>
      <c r="AV233" s="102"/>
      <c r="AW233" s="102"/>
      <c r="AX233" s="102"/>
      <c r="AY233" s="102"/>
      <c r="AZ233" s="102"/>
      <c r="BA233" s="102"/>
      <c r="BB233" s="102"/>
      <c r="BC233" s="102"/>
      <c r="BD233" s="102"/>
      <c r="BE233" s="102"/>
      <c r="BF233" s="102"/>
      <c r="BG233" s="102"/>
      <c r="BH233" s="102"/>
      <c r="BI233" s="102"/>
      <c r="BJ233" s="102"/>
    </row>
    <row r="234" spans="1:62" ht="15.75" customHeight="1">
      <c r="AZ234" s="227"/>
      <c r="BA234" s="227"/>
    </row>
    <row r="235" spans="1:62" ht="15.75" customHeight="1">
      <c r="AZ235" s="227"/>
      <c r="BA235" s="227"/>
    </row>
    <row r="236" spans="1:62" ht="15.75" customHeight="1">
      <c r="AZ236" s="227"/>
      <c r="BA236" s="227"/>
    </row>
    <row r="237" spans="1:62" ht="15.75" customHeight="1">
      <c r="AZ237" s="227"/>
      <c r="BA237" s="227"/>
    </row>
    <row r="238" spans="1:62" ht="15.75" customHeight="1">
      <c r="AZ238" s="227"/>
      <c r="BA238" s="227"/>
    </row>
    <row r="239" spans="1:62" ht="15.75" customHeight="1">
      <c r="AZ239" s="227"/>
      <c r="BA239" s="227"/>
    </row>
    <row r="240" spans="1:62" ht="15.75" customHeight="1">
      <c r="AZ240" s="227"/>
      <c r="BA240" s="227"/>
    </row>
    <row r="241" spans="52:53" ht="15.75" customHeight="1">
      <c r="AZ241" s="227"/>
      <c r="BA241" s="227"/>
    </row>
    <row r="242" spans="52:53" ht="15.75" customHeight="1">
      <c r="AZ242" s="227"/>
      <c r="BA242" s="227"/>
    </row>
    <row r="243" spans="52:53" ht="15.75" customHeight="1">
      <c r="AZ243" s="227"/>
      <c r="BA243" s="227"/>
    </row>
    <row r="244" spans="52:53" ht="15.75" customHeight="1">
      <c r="AZ244" s="227"/>
      <c r="BA244" s="227"/>
    </row>
    <row r="245" spans="52:53" ht="15.75" customHeight="1">
      <c r="AZ245" s="227"/>
      <c r="BA245" s="227"/>
    </row>
    <row r="246" spans="52:53" ht="15.75" customHeight="1">
      <c r="AZ246" s="227"/>
      <c r="BA246" s="227"/>
    </row>
    <row r="247" spans="52:53" ht="15.75" customHeight="1">
      <c r="AZ247" s="227"/>
      <c r="BA247" s="227"/>
    </row>
    <row r="248" spans="52:53" ht="15.75" customHeight="1">
      <c r="AZ248" s="227"/>
      <c r="BA248" s="227"/>
    </row>
    <row r="249" spans="52:53" ht="15.75" customHeight="1">
      <c r="AZ249" s="227"/>
      <c r="BA249" s="227"/>
    </row>
    <row r="250" spans="52:53" ht="15.75" customHeight="1">
      <c r="AZ250" s="227"/>
      <c r="BA250" s="227"/>
    </row>
    <row r="251" spans="52:53" ht="15.75" customHeight="1">
      <c r="AZ251" s="227"/>
      <c r="BA251" s="227"/>
    </row>
    <row r="252" spans="52:53" ht="15.75" customHeight="1">
      <c r="AZ252" s="227"/>
      <c r="BA252" s="227"/>
    </row>
    <row r="253" spans="52:53" ht="15.75" customHeight="1">
      <c r="AZ253" s="227"/>
      <c r="BA253" s="227"/>
    </row>
    <row r="254" spans="52:53" ht="15.75" customHeight="1">
      <c r="AZ254" s="227"/>
      <c r="BA254" s="227"/>
    </row>
    <row r="255" spans="52:53" ht="15.75" customHeight="1">
      <c r="AZ255" s="227"/>
      <c r="BA255" s="227"/>
    </row>
    <row r="256" spans="52:53" ht="15.75" customHeight="1">
      <c r="AZ256" s="227"/>
      <c r="BA256" s="227"/>
    </row>
    <row r="257" spans="52:53" ht="15.75" customHeight="1">
      <c r="AZ257" s="227"/>
      <c r="BA257" s="227"/>
    </row>
    <row r="258" spans="52:53" ht="15.75" customHeight="1">
      <c r="AZ258" s="227"/>
      <c r="BA258" s="227"/>
    </row>
    <row r="259" spans="52:53" ht="15.75" customHeight="1">
      <c r="AZ259" s="227"/>
      <c r="BA259" s="227"/>
    </row>
    <row r="260" spans="52:53" ht="15.75" customHeight="1">
      <c r="AZ260" s="227"/>
      <c r="BA260" s="227"/>
    </row>
    <row r="261" spans="52:53" ht="15.75" customHeight="1">
      <c r="AZ261" s="227"/>
      <c r="BA261" s="227"/>
    </row>
    <row r="262" spans="52:53" ht="15.75" customHeight="1">
      <c r="AZ262" s="227"/>
      <c r="BA262" s="227"/>
    </row>
    <row r="263" spans="52:53" ht="15.75" customHeight="1">
      <c r="AZ263" s="227"/>
      <c r="BA263" s="227"/>
    </row>
    <row r="264" spans="52:53" ht="15.75" customHeight="1">
      <c r="AZ264" s="227"/>
      <c r="BA264" s="227"/>
    </row>
    <row r="265" spans="52:53" ht="15.75" customHeight="1">
      <c r="AZ265" s="227"/>
      <c r="BA265" s="227"/>
    </row>
    <row r="266" spans="52:53" ht="15.75" customHeight="1">
      <c r="AZ266" s="227"/>
      <c r="BA266" s="227"/>
    </row>
    <row r="267" spans="52:53" ht="15.75" customHeight="1">
      <c r="AZ267" s="227"/>
      <c r="BA267" s="227"/>
    </row>
    <row r="268" spans="52:53" ht="15.75" customHeight="1">
      <c r="AZ268" s="227"/>
      <c r="BA268" s="227"/>
    </row>
    <row r="269" spans="52:53" ht="15.75" customHeight="1">
      <c r="AZ269" s="227"/>
      <c r="BA269" s="227"/>
    </row>
    <row r="270" spans="52:53" ht="15.75" customHeight="1">
      <c r="AZ270" s="227"/>
      <c r="BA270" s="227"/>
    </row>
    <row r="271" spans="52:53" ht="15.75" customHeight="1">
      <c r="AZ271" s="227"/>
      <c r="BA271" s="227"/>
    </row>
    <row r="272" spans="52:53" ht="15.75" customHeight="1">
      <c r="AZ272" s="227"/>
      <c r="BA272" s="227"/>
    </row>
    <row r="273" spans="52:53" ht="15.75" customHeight="1">
      <c r="AZ273" s="227"/>
      <c r="BA273" s="227"/>
    </row>
    <row r="274" spans="52:53" ht="15.75" customHeight="1">
      <c r="AZ274" s="227"/>
      <c r="BA274" s="227"/>
    </row>
    <row r="275" spans="52:53" ht="15.75" customHeight="1">
      <c r="AZ275" s="227"/>
      <c r="BA275" s="227"/>
    </row>
    <row r="276" spans="52:53" ht="15.75" customHeight="1">
      <c r="AZ276" s="227"/>
      <c r="BA276" s="227"/>
    </row>
    <row r="277" spans="52:53" ht="15.75" customHeight="1">
      <c r="AZ277" s="227"/>
      <c r="BA277" s="227"/>
    </row>
    <row r="278" spans="52:53" ht="15.75" customHeight="1">
      <c r="AZ278" s="227"/>
      <c r="BA278" s="227"/>
    </row>
    <row r="279" spans="52:53" ht="15.75" customHeight="1">
      <c r="AZ279" s="227"/>
      <c r="BA279" s="227"/>
    </row>
    <row r="280" spans="52:53" ht="15.75" customHeight="1">
      <c r="AZ280" s="227"/>
      <c r="BA280" s="227"/>
    </row>
    <row r="281" spans="52:53" ht="15.75" customHeight="1">
      <c r="AZ281" s="227"/>
      <c r="BA281" s="227"/>
    </row>
    <row r="282" spans="52:53" ht="15.75" customHeight="1">
      <c r="AZ282" s="227"/>
      <c r="BA282" s="227"/>
    </row>
    <row r="283" spans="52:53" ht="15.75" customHeight="1">
      <c r="AZ283" s="227"/>
      <c r="BA283" s="227"/>
    </row>
    <row r="284" spans="52:53" ht="15.75" customHeight="1">
      <c r="AZ284" s="227"/>
      <c r="BA284" s="227"/>
    </row>
    <row r="285" spans="52:53" ht="15.75" customHeight="1">
      <c r="AZ285" s="227"/>
      <c r="BA285" s="227"/>
    </row>
    <row r="286" spans="52:53" ht="15.75" customHeight="1">
      <c r="AZ286" s="227"/>
      <c r="BA286" s="227"/>
    </row>
    <row r="287" spans="52:53" ht="15.75" customHeight="1">
      <c r="AZ287" s="227"/>
      <c r="BA287" s="227"/>
    </row>
    <row r="288" spans="52:53" ht="15.75" customHeight="1">
      <c r="AZ288" s="227"/>
      <c r="BA288" s="227"/>
    </row>
    <row r="289" spans="52:53" ht="15.75" customHeight="1">
      <c r="AZ289" s="227"/>
      <c r="BA289" s="227"/>
    </row>
    <row r="290" spans="52:53" ht="15.75" customHeight="1">
      <c r="AZ290" s="227"/>
      <c r="BA290" s="227"/>
    </row>
    <row r="291" spans="52:53" ht="15.75" customHeight="1">
      <c r="AZ291" s="227"/>
      <c r="BA291" s="227"/>
    </row>
    <row r="292" spans="52:53" ht="15.75" customHeight="1">
      <c r="AZ292" s="227"/>
      <c r="BA292" s="227"/>
    </row>
    <row r="293" spans="52:53" ht="15.75" customHeight="1">
      <c r="AZ293" s="227"/>
      <c r="BA293" s="227"/>
    </row>
    <row r="294" spans="52:53" ht="15.75" customHeight="1">
      <c r="AZ294" s="227"/>
      <c r="BA294" s="227"/>
    </row>
    <row r="295" spans="52:53" ht="15.75" customHeight="1">
      <c r="AZ295" s="227"/>
      <c r="BA295" s="227"/>
    </row>
    <row r="296" spans="52:53" ht="15.75" customHeight="1">
      <c r="AZ296" s="227"/>
      <c r="BA296" s="227"/>
    </row>
    <row r="297" spans="52:53" ht="15.75" customHeight="1">
      <c r="AZ297" s="227"/>
      <c r="BA297" s="227"/>
    </row>
    <row r="298" spans="52:53" ht="15.75" customHeight="1">
      <c r="AZ298" s="227"/>
      <c r="BA298" s="227"/>
    </row>
    <row r="299" spans="52:53" ht="15.75" customHeight="1">
      <c r="AZ299" s="227"/>
      <c r="BA299" s="227"/>
    </row>
    <row r="300" spans="52:53" ht="15.75" customHeight="1">
      <c r="AZ300" s="227"/>
      <c r="BA300" s="227"/>
    </row>
    <row r="301" spans="52:53" ht="15.75" customHeight="1">
      <c r="AZ301" s="227"/>
      <c r="BA301" s="227"/>
    </row>
    <row r="302" spans="52:53" ht="15.75" customHeight="1">
      <c r="AZ302" s="227"/>
      <c r="BA302" s="227"/>
    </row>
    <row r="303" spans="52:53" ht="15.75" customHeight="1">
      <c r="AZ303" s="227"/>
      <c r="BA303" s="227"/>
    </row>
    <row r="304" spans="52:53" ht="15.75" customHeight="1">
      <c r="AZ304" s="227"/>
      <c r="BA304" s="227"/>
    </row>
    <row r="305" spans="52:53" ht="15.75" customHeight="1">
      <c r="AZ305" s="227"/>
      <c r="BA305" s="227"/>
    </row>
    <row r="306" spans="52:53" ht="15.75" customHeight="1">
      <c r="AZ306" s="227"/>
      <c r="BA306" s="227"/>
    </row>
    <row r="307" spans="52:53" ht="15.75" customHeight="1">
      <c r="AZ307" s="227"/>
      <c r="BA307" s="227"/>
    </row>
    <row r="308" spans="52:53" ht="15.75" customHeight="1">
      <c r="AZ308" s="227"/>
      <c r="BA308" s="227"/>
    </row>
    <row r="309" spans="52:53" ht="15.75" customHeight="1">
      <c r="AZ309" s="227"/>
      <c r="BA309" s="227"/>
    </row>
    <row r="310" spans="52:53" ht="15.75" customHeight="1">
      <c r="AZ310" s="227"/>
      <c r="BA310" s="227"/>
    </row>
    <row r="311" spans="52:53" ht="15.75" customHeight="1">
      <c r="AZ311" s="227"/>
      <c r="BA311" s="227"/>
    </row>
    <row r="312" spans="52:53" ht="15.75" customHeight="1">
      <c r="AZ312" s="227"/>
      <c r="BA312" s="227"/>
    </row>
    <row r="313" spans="52:53" ht="15.75" customHeight="1">
      <c r="AZ313" s="227"/>
      <c r="BA313" s="227"/>
    </row>
    <row r="314" spans="52:53" ht="15.75" customHeight="1">
      <c r="AZ314" s="227"/>
      <c r="BA314" s="227"/>
    </row>
    <row r="315" spans="52:53" ht="15.75" customHeight="1">
      <c r="AZ315" s="227"/>
      <c r="BA315" s="227"/>
    </row>
    <row r="316" spans="52:53" ht="15.75" customHeight="1">
      <c r="AZ316" s="227"/>
      <c r="BA316" s="227"/>
    </row>
    <row r="317" spans="52:53" ht="15.75" customHeight="1">
      <c r="AZ317" s="227"/>
      <c r="BA317" s="227"/>
    </row>
    <row r="318" spans="52:53" ht="15.75" customHeight="1">
      <c r="AZ318" s="227"/>
      <c r="BA318" s="227"/>
    </row>
    <row r="319" spans="52:53" ht="15.75" customHeight="1">
      <c r="AZ319" s="227"/>
      <c r="BA319" s="227"/>
    </row>
    <row r="320" spans="52:53" ht="15.75" customHeight="1">
      <c r="AZ320" s="227"/>
      <c r="BA320" s="227"/>
    </row>
    <row r="321" spans="52:53" ht="15.75" customHeight="1">
      <c r="AZ321" s="227"/>
      <c r="BA321" s="227"/>
    </row>
    <row r="322" spans="52:53" ht="15.75" customHeight="1">
      <c r="AZ322" s="227"/>
      <c r="BA322" s="227"/>
    </row>
    <row r="323" spans="52:53" ht="15.75" customHeight="1">
      <c r="AZ323" s="227"/>
      <c r="BA323" s="227"/>
    </row>
    <row r="324" spans="52:53" ht="15.75" customHeight="1">
      <c r="AZ324" s="227"/>
      <c r="BA324" s="227"/>
    </row>
    <row r="325" spans="52:53" ht="15.75" customHeight="1">
      <c r="AZ325" s="227"/>
      <c r="BA325" s="227"/>
    </row>
    <row r="326" spans="52:53" ht="15.75" customHeight="1">
      <c r="AZ326" s="227"/>
      <c r="BA326" s="227"/>
    </row>
    <row r="327" spans="52:53" ht="15.75" customHeight="1">
      <c r="AZ327" s="227"/>
      <c r="BA327" s="227"/>
    </row>
    <row r="328" spans="52:53" ht="15.75" customHeight="1">
      <c r="AZ328" s="227"/>
      <c r="BA328" s="227"/>
    </row>
    <row r="329" spans="52:53" ht="15.75" customHeight="1">
      <c r="AZ329" s="227"/>
      <c r="BA329" s="227"/>
    </row>
    <row r="330" spans="52:53" ht="15.75" customHeight="1">
      <c r="AZ330" s="227"/>
      <c r="BA330" s="227"/>
    </row>
    <row r="331" spans="52:53" ht="15.75" customHeight="1">
      <c r="AZ331" s="227"/>
      <c r="BA331" s="227"/>
    </row>
    <row r="332" spans="52:53" ht="15.75" customHeight="1">
      <c r="AZ332" s="227"/>
      <c r="BA332" s="227"/>
    </row>
    <row r="333" spans="52:53" ht="15.75" customHeight="1">
      <c r="AZ333" s="227"/>
      <c r="BA333" s="227"/>
    </row>
    <row r="334" spans="52:53" ht="15.75" customHeight="1">
      <c r="AZ334" s="227"/>
      <c r="BA334" s="227"/>
    </row>
    <row r="335" spans="52:53" ht="15.75" customHeight="1">
      <c r="AZ335" s="227"/>
      <c r="BA335" s="227"/>
    </row>
    <row r="336" spans="52:53" ht="15.75" customHeight="1">
      <c r="AZ336" s="227"/>
      <c r="BA336" s="227"/>
    </row>
    <row r="337" spans="52:53" ht="15.75" customHeight="1">
      <c r="AZ337" s="227"/>
      <c r="BA337" s="227"/>
    </row>
    <row r="338" spans="52:53" ht="15.75" customHeight="1">
      <c r="AZ338" s="227"/>
      <c r="BA338" s="227"/>
    </row>
    <row r="339" spans="52:53" ht="15.75" customHeight="1">
      <c r="AZ339" s="227"/>
      <c r="BA339" s="227"/>
    </row>
    <row r="340" spans="52:53" ht="15.75" customHeight="1">
      <c r="AZ340" s="227"/>
      <c r="BA340" s="227"/>
    </row>
    <row r="341" spans="52:53" ht="15.75" customHeight="1">
      <c r="AZ341" s="227"/>
      <c r="BA341" s="227"/>
    </row>
    <row r="342" spans="52:53" ht="15.75" customHeight="1">
      <c r="AZ342" s="227"/>
      <c r="BA342" s="227"/>
    </row>
    <row r="343" spans="52:53" ht="15.75" customHeight="1">
      <c r="AZ343" s="227"/>
      <c r="BA343" s="227"/>
    </row>
    <row r="344" spans="52:53" ht="15.75" customHeight="1">
      <c r="AZ344" s="227"/>
      <c r="BA344" s="227"/>
    </row>
    <row r="345" spans="52:53" ht="15.75" customHeight="1">
      <c r="AZ345" s="227"/>
      <c r="BA345" s="227"/>
    </row>
    <row r="346" spans="52:53" ht="15.75" customHeight="1">
      <c r="AZ346" s="227"/>
      <c r="BA346" s="227"/>
    </row>
    <row r="347" spans="52:53" ht="15.75" customHeight="1">
      <c r="AZ347" s="227"/>
      <c r="BA347" s="227"/>
    </row>
    <row r="348" spans="52:53" ht="15.75" customHeight="1">
      <c r="AZ348" s="227"/>
      <c r="BA348" s="227"/>
    </row>
    <row r="349" spans="52:53" ht="15.75" customHeight="1">
      <c r="AZ349" s="227"/>
      <c r="BA349" s="227"/>
    </row>
    <row r="350" spans="52:53" ht="15.75" customHeight="1">
      <c r="AZ350" s="227"/>
      <c r="BA350" s="227"/>
    </row>
    <row r="351" spans="52:53" ht="15.75" customHeight="1">
      <c r="AZ351" s="227"/>
      <c r="BA351" s="227"/>
    </row>
    <row r="352" spans="52:53" ht="15.75" customHeight="1">
      <c r="AZ352" s="227"/>
      <c r="BA352" s="227"/>
    </row>
    <row r="353" spans="52:53" ht="15.75" customHeight="1">
      <c r="AZ353" s="227"/>
      <c r="BA353" s="227"/>
    </row>
    <row r="354" spans="52:53" ht="15.75" customHeight="1">
      <c r="AZ354" s="227"/>
      <c r="BA354" s="227"/>
    </row>
    <row r="355" spans="52:53" ht="15.75" customHeight="1">
      <c r="AZ355" s="227"/>
      <c r="BA355" s="227"/>
    </row>
    <row r="356" spans="52:53" ht="15.75" customHeight="1">
      <c r="AZ356" s="227"/>
      <c r="BA356" s="227"/>
    </row>
    <row r="357" spans="52:53" ht="15.75" customHeight="1">
      <c r="AZ357" s="227"/>
      <c r="BA357" s="227"/>
    </row>
    <row r="358" spans="52:53" ht="15.75" customHeight="1">
      <c r="AZ358" s="227"/>
      <c r="BA358" s="227"/>
    </row>
    <row r="359" spans="52:53" ht="15.75" customHeight="1">
      <c r="AZ359" s="227"/>
      <c r="BA359" s="227"/>
    </row>
    <row r="360" spans="52:53" ht="15.75" customHeight="1">
      <c r="AZ360" s="227"/>
      <c r="BA360" s="227"/>
    </row>
    <row r="361" spans="52:53" ht="15.75" customHeight="1">
      <c r="AZ361" s="227"/>
      <c r="BA361" s="227"/>
    </row>
    <row r="362" spans="52:53" ht="15.75" customHeight="1">
      <c r="AZ362" s="227"/>
      <c r="BA362" s="227"/>
    </row>
    <row r="363" spans="52:53" ht="15.75" customHeight="1">
      <c r="AZ363" s="227"/>
      <c r="BA363" s="227"/>
    </row>
    <row r="364" spans="52:53" ht="15.75" customHeight="1">
      <c r="AZ364" s="227"/>
      <c r="BA364" s="227"/>
    </row>
    <row r="365" spans="52:53" ht="15.75" customHeight="1">
      <c r="AZ365" s="227"/>
      <c r="BA365" s="227"/>
    </row>
    <row r="366" spans="52:53" ht="15.75" customHeight="1">
      <c r="AZ366" s="227"/>
      <c r="BA366" s="227"/>
    </row>
    <row r="367" spans="52:53" ht="15.75" customHeight="1">
      <c r="AZ367" s="227"/>
      <c r="BA367" s="227"/>
    </row>
    <row r="368" spans="52:53" ht="15.75" customHeight="1">
      <c r="AZ368" s="227"/>
      <c r="BA368" s="227"/>
    </row>
    <row r="369" spans="52:53" ht="15.75" customHeight="1">
      <c r="AZ369" s="227"/>
      <c r="BA369" s="227"/>
    </row>
    <row r="370" spans="52:53" ht="15.75" customHeight="1">
      <c r="AZ370" s="227"/>
      <c r="BA370" s="227"/>
    </row>
    <row r="371" spans="52:53" ht="15.75" customHeight="1">
      <c r="AZ371" s="227"/>
      <c r="BA371" s="227"/>
    </row>
    <row r="372" spans="52:53" ht="15.75" customHeight="1">
      <c r="AZ372" s="227"/>
      <c r="BA372" s="227"/>
    </row>
    <row r="373" spans="52:53" ht="15.75" customHeight="1">
      <c r="AZ373" s="227"/>
      <c r="BA373" s="227"/>
    </row>
    <row r="374" spans="52:53" ht="15.75" customHeight="1">
      <c r="AZ374" s="227"/>
      <c r="BA374" s="227"/>
    </row>
    <row r="375" spans="52:53" ht="15.75" customHeight="1">
      <c r="AZ375" s="227"/>
      <c r="BA375" s="227"/>
    </row>
    <row r="376" spans="52:53" ht="15.75" customHeight="1">
      <c r="AZ376" s="227"/>
      <c r="BA376" s="227"/>
    </row>
    <row r="377" spans="52:53" ht="15.75" customHeight="1">
      <c r="AZ377" s="227"/>
      <c r="BA377" s="227"/>
    </row>
    <row r="378" spans="52:53" ht="15.75" customHeight="1">
      <c r="AZ378" s="227"/>
      <c r="BA378" s="227"/>
    </row>
    <row r="379" spans="52:53" ht="15.75" customHeight="1">
      <c r="AZ379" s="227"/>
      <c r="BA379" s="227"/>
    </row>
    <row r="380" spans="52:53" ht="15.75" customHeight="1">
      <c r="AZ380" s="227"/>
      <c r="BA380" s="227"/>
    </row>
    <row r="381" spans="52:53" ht="15.75" customHeight="1">
      <c r="AZ381" s="227"/>
      <c r="BA381" s="227"/>
    </row>
    <row r="382" spans="52:53" ht="15.75" customHeight="1">
      <c r="AZ382" s="227"/>
      <c r="BA382" s="227"/>
    </row>
    <row r="383" spans="52:53" ht="15.75" customHeight="1">
      <c r="AZ383" s="227"/>
      <c r="BA383" s="227"/>
    </row>
    <row r="384" spans="52:53" ht="15.75" customHeight="1">
      <c r="AZ384" s="227"/>
      <c r="BA384" s="227"/>
    </row>
    <row r="385" spans="52:53" ht="15.75" customHeight="1">
      <c r="AZ385" s="227"/>
      <c r="BA385" s="227"/>
    </row>
    <row r="386" spans="52:53" ht="15.75" customHeight="1">
      <c r="AZ386" s="227"/>
      <c r="BA386" s="227"/>
    </row>
    <row r="387" spans="52:53" ht="15.75" customHeight="1">
      <c r="AZ387" s="227"/>
      <c r="BA387" s="227"/>
    </row>
    <row r="388" spans="52:53" ht="15.75" customHeight="1">
      <c r="AZ388" s="227"/>
      <c r="BA388" s="227"/>
    </row>
    <row r="389" spans="52:53" ht="15.75" customHeight="1">
      <c r="AZ389" s="227"/>
      <c r="BA389" s="227"/>
    </row>
    <row r="390" spans="52:53" ht="15.75" customHeight="1">
      <c r="AZ390" s="227"/>
      <c r="BA390" s="227"/>
    </row>
    <row r="391" spans="52:53" ht="15.75" customHeight="1">
      <c r="AZ391" s="227"/>
      <c r="BA391" s="227"/>
    </row>
    <row r="392" spans="52:53" ht="15.75" customHeight="1">
      <c r="AZ392" s="227"/>
      <c r="BA392" s="227"/>
    </row>
    <row r="393" spans="52:53" ht="15.75" customHeight="1">
      <c r="AZ393" s="227"/>
      <c r="BA393" s="227"/>
    </row>
    <row r="394" spans="52:53" ht="15.75" customHeight="1">
      <c r="AZ394" s="227"/>
      <c r="BA394" s="227"/>
    </row>
    <row r="395" spans="52:53" ht="15.75" customHeight="1">
      <c r="AZ395" s="227"/>
      <c r="BA395" s="227"/>
    </row>
    <row r="396" spans="52:53" ht="15.75" customHeight="1">
      <c r="AZ396" s="227"/>
      <c r="BA396" s="227"/>
    </row>
    <row r="397" spans="52:53" ht="15.75" customHeight="1">
      <c r="AZ397" s="227"/>
      <c r="BA397" s="227"/>
    </row>
    <row r="398" spans="52:53" ht="15.75" customHeight="1">
      <c r="AZ398" s="227"/>
      <c r="BA398" s="227"/>
    </row>
    <row r="399" spans="52:53" ht="15.75" customHeight="1">
      <c r="AZ399" s="227"/>
      <c r="BA399" s="227"/>
    </row>
    <row r="400" spans="52:53" ht="15.75" customHeight="1">
      <c r="AZ400" s="227"/>
      <c r="BA400" s="227"/>
    </row>
    <row r="401" spans="52:53" ht="15.75" customHeight="1">
      <c r="AZ401" s="227"/>
      <c r="BA401" s="227"/>
    </row>
    <row r="402" spans="52:53" ht="15.75" customHeight="1">
      <c r="AZ402" s="227"/>
      <c r="BA402" s="227"/>
    </row>
    <row r="403" spans="52:53" ht="15.75" customHeight="1">
      <c r="AZ403" s="227"/>
      <c r="BA403" s="227"/>
    </row>
    <row r="404" spans="52:53" ht="15.75" customHeight="1">
      <c r="AZ404" s="227"/>
      <c r="BA404" s="227"/>
    </row>
    <row r="405" spans="52:53" ht="15.75" customHeight="1">
      <c r="AZ405" s="227"/>
      <c r="BA405" s="227"/>
    </row>
    <row r="406" spans="52:53" ht="15.75" customHeight="1">
      <c r="AZ406" s="227"/>
      <c r="BA406" s="227"/>
    </row>
    <row r="407" spans="52:53" ht="15.75" customHeight="1">
      <c r="AZ407" s="227"/>
      <c r="BA407" s="227"/>
    </row>
    <row r="408" spans="52:53" ht="15.75" customHeight="1">
      <c r="AZ408" s="227"/>
      <c r="BA408" s="227"/>
    </row>
    <row r="409" spans="52:53" ht="15.75" customHeight="1">
      <c r="AZ409" s="227"/>
      <c r="BA409" s="227"/>
    </row>
    <row r="410" spans="52:53" ht="15.75" customHeight="1">
      <c r="AZ410" s="227"/>
      <c r="BA410" s="227"/>
    </row>
    <row r="411" spans="52:53" ht="15.75" customHeight="1">
      <c r="AZ411" s="227"/>
      <c r="BA411" s="227"/>
    </row>
    <row r="412" spans="52:53" ht="15.75" customHeight="1">
      <c r="AZ412" s="227"/>
      <c r="BA412" s="227"/>
    </row>
    <row r="413" spans="52:53" ht="15.75" customHeight="1">
      <c r="AZ413" s="227"/>
      <c r="BA413" s="227"/>
    </row>
    <row r="414" spans="52:53" ht="15.75" customHeight="1">
      <c r="AZ414" s="227"/>
      <c r="BA414" s="227"/>
    </row>
    <row r="415" spans="52:53" ht="15.75" customHeight="1">
      <c r="AZ415" s="227"/>
      <c r="BA415" s="227"/>
    </row>
    <row r="416" spans="52:53" ht="15.75" customHeight="1">
      <c r="AZ416" s="227"/>
      <c r="BA416" s="227"/>
    </row>
    <row r="417" spans="52:53" ht="15.75" customHeight="1">
      <c r="AZ417" s="227"/>
      <c r="BA417" s="227"/>
    </row>
    <row r="418" spans="52:53" ht="15.75" customHeight="1">
      <c r="AZ418" s="227"/>
      <c r="BA418" s="227"/>
    </row>
    <row r="419" spans="52:53" ht="15.75" customHeight="1">
      <c r="AZ419" s="227"/>
      <c r="BA419" s="227"/>
    </row>
    <row r="420" spans="52:53" ht="15.75" customHeight="1">
      <c r="AZ420" s="227"/>
      <c r="BA420" s="227"/>
    </row>
    <row r="421" spans="52:53" ht="15.75" customHeight="1">
      <c r="AZ421" s="227"/>
      <c r="BA421" s="227"/>
    </row>
    <row r="422" spans="52:53" ht="15.75" customHeight="1">
      <c r="AZ422" s="227"/>
      <c r="BA422" s="227"/>
    </row>
    <row r="423" spans="52:53" ht="15.75" customHeight="1">
      <c r="AZ423" s="227"/>
      <c r="BA423" s="227"/>
    </row>
    <row r="424" spans="52:53" ht="15.75" customHeight="1">
      <c r="AZ424" s="227"/>
      <c r="BA424" s="227"/>
    </row>
    <row r="425" spans="52:53" ht="15.75" customHeight="1">
      <c r="AZ425" s="227"/>
      <c r="BA425" s="227"/>
    </row>
    <row r="426" spans="52:53" ht="15.75" customHeight="1">
      <c r="AZ426" s="227"/>
      <c r="BA426" s="227"/>
    </row>
    <row r="427" spans="52:53" ht="15.75" customHeight="1">
      <c r="AZ427" s="227"/>
      <c r="BA427" s="227"/>
    </row>
    <row r="428" spans="52:53" ht="15.75" customHeight="1">
      <c r="AZ428" s="227"/>
      <c r="BA428" s="227"/>
    </row>
    <row r="429" spans="52:53" ht="15.75" customHeight="1">
      <c r="AZ429" s="227"/>
      <c r="BA429" s="227"/>
    </row>
    <row r="430" spans="52:53" ht="15.75" customHeight="1">
      <c r="AZ430" s="227"/>
      <c r="BA430" s="227"/>
    </row>
    <row r="431" spans="52:53" ht="15.75" customHeight="1">
      <c r="AZ431" s="227"/>
      <c r="BA431" s="227"/>
    </row>
    <row r="432" spans="52:53" ht="15.75" customHeight="1">
      <c r="AZ432" s="227"/>
      <c r="BA432" s="227"/>
    </row>
    <row r="433" spans="52:53" ht="15.75" customHeight="1">
      <c r="AZ433" s="227"/>
      <c r="BA433" s="227"/>
    </row>
    <row r="434" spans="52:53" ht="15.75" customHeight="1">
      <c r="AZ434" s="227"/>
      <c r="BA434" s="227"/>
    </row>
    <row r="435" spans="52:53" ht="15.75" customHeight="1">
      <c r="AZ435" s="227"/>
      <c r="BA435" s="227"/>
    </row>
    <row r="436" spans="52:53" ht="15.75" customHeight="1">
      <c r="AZ436" s="227"/>
      <c r="BA436" s="227"/>
    </row>
    <row r="437" spans="52:53" ht="15.75" customHeight="1">
      <c r="AZ437" s="227"/>
      <c r="BA437" s="227"/>
    </row>
    <row r="438" spans="52:53" ht="15.75" customHeight="1">
      <c r="AZ438" s="227"/>
      <c r="BA438" s="227"/>
    </row>
    <row r="439" spans="52:53" ht="15.75" customHeight="1">
      <c r="AZ439" s="227"/>
      <c r="BA439" s="227"/>
    </row>
    <row r="440" spans="52:53" ht="15.75" customHeight="1">
      <c r="AZ440" s="227"/>
      <c r="BA440" s="227"/>
    </row>
    <row r="441" spans="52:53" ht="15.75" customHeight="1">
      <c r="AZ441" s="227"/>
      <c r="BA441" s="227"/>
    </row>
    <row r="442" spans="52:53" ht="15.75" customHeight="1">
      <c r="AZ442" s="227"/>
      <c r="BA442" s="227"/>
    </row>
    <row r="443" spans="52:53" ht="15.75" customHeight="1">
      <c r="AZ443" s="227"/>
      <c r="BA443" s="227"/>
    </row>
    <row r="444" spans="52:53" ht="15.75" customHeight="1">
      <c r="AZ444" s="227"/>
      <c r="BA444" s="227"/>
    </row>
    <row r="445" spans="52:53" ht="15.75" customHeight="1">
      <c r="AZ445" s="227"/>
      <c r="BA445" s="227"/>
    </row>
    <row r="446" spans="52:53" ht="15.75" customHeight="1">
      <c r="AZ446" s="227"/>
      <c r="BA446" s="227"/>
    </row>
    <row r="447" spans="52:53" ht="15.75" customHeight="1">
      <c r="AZ447" s="227"/>
      <c r="BA447" s="227"/>
    </row>
    <row r="448" spans="52:53" ht="15.75" customHeight="1">
      <c r="AZ448" s="227"/>
      <c r="BA448" s="227"/>
    </row>
    <row r="449" spans="52:53" ht="15.75" customHeight="1">
      <c r="AZ449" s="227"/>
      <c r="BA449" s="227"/>
    </row>
    <row r="450" spans="52:53" ht="15.75" customHeight="1">
      <c r="AZ450" s="227"/>
      <c r="BA450" s="227"/>
    </row>
    <row r="451" spans="52:53" ht="15.75" customHeight="1">
      <c r="AZ451" s="227"/>
      <c r="BA451" s="227"/>
    </row>
    <row r="452" spans="52:53" ht="15.75" customHeight="1">
      <c r="AZ452" s="227"/>
      <c r="BA452" s="227"/>
    </row>
    <row r="453" spans="52:53" ht="15.75" customHeight="1">
      <c r="AZ453" s="227"/>
      <c r="BA453" s="227"/>
    </row>
    <row r="454" spans="52:53" ht="15.75" customHeight="1">
      <c r="AZ454" s="227"/>
      <c r="BA454" s="227"/>
    </row>
    <row r="455" spans="52:53" ht="15.75" customHeight="1">
      <c r="AZ455" s="227"/>
      <c r="BA455" s="227"/>
    </row>
    <row r="456" spans="52:53" ht="15.75" customHeight="1">
      <c r="AZ456" s="227"/>
      <c r="BA456" s="227"/>
    </row>
    <row r="457" spans="52:53" ht="15.75" customHeight="1">
      <c r="AZ457" s="227"/>
      <c r="BA457" s="227"/>
    </row>
    <row r="458" spans="52:53" ht="15.75" customHeight="1">
      <c r="AZ458" s="227"/>
      <c r="BA458" s="227"/>
    </row>
    <row r="459" spans="52:53" ht="15.75" customHeight="1">
      <c r="AZ459" s="227"/>
      <c r="BA459" s="227"/>
    </row>
    <row r="460" spans="52:53" ht="15.75" customHeight="1">
      <c r="AZ460" s="227"/>
      <c r="BA460" s="227"/>
    </row>
    <row r="461" spans="52:53" ht="15.75" customHeight="1">
      <c r="AZ461" s="227"/>
      <c r="BA461" s="227"/>
    </row>
    <row r="462" spans="52:53" ht="15.75" customHeight="1">
      <c r="AZ462" s="227"/>
      <c r="BA462" s="227"/>
    </row>
    <row r="463" spans="52:53" ht="15.75" customHeight="1">
      <c r="AZ463" s="227"/>
      <c r="BA463" s="227"/>
    </row>
    <row r="464" spans="52:53" ht="15.75" customHeight="1">
      <c r="AZ464" s="227"/>
      <c r="BA464" s="227"/>
    </row>
    <row r="465" spans="52:53" ht="15.75" customHeight="1">
      <c r="AZ465" s="227"/>
      <c r="BA465" s="227"/>
    </row>
    <row r="466" spans="52:53" ht="15.75" customHeight="1">
      <c r="AZ466" s="227"/>
      <c r="BA466" s="227"/>
    </row>
    <row r="467" spans="52:53" ht="15.75" customHeight="1">
      <c r="AZ467" s="227"/>
      <c r="BA467" s="227"/>
    </row>
    <row r="468" spans="52:53" ht="15.75" customHeight="1">
      <c r="AZ468" s="227"/>
      <c r="BA468" s="227"/>
    </row>
    <row r="469" spans="52:53" ht="15.75" customHeight="1">
      <c r="AZ469" s="227"/>
      <c r="BA469" s="227"/>
    </row>
    <row r="470" spans="52:53" ht="15.75" customHeight="1">
      <c r="AZ470" s="227"/>
      <c r="BA470" s="227"/>
    </row>
    <row r="471" spans="52:53" ht="15.75" customHeight="1">
      <c r="AZ471" s="227"/>
      <c r="BA471" s="227"/>
    </row>
    <row r="472" spans="52:53" ht="15.75" customHeight="1">
      <c r="AZ472" s="227"/>
      <c r="BA472" s="227"/>
    </row>
    <row r="473" spans="52:53" ht="15.75" customHeight="1">
      <c r="AZ473" s="227"/>
      <c r="BA473" s="227"/>
    </row>
    <row r="474" spans="52:53" ht="15.75" customHeight="1">
      <c r="AZ474" s="227"/>
      <c r="BA474" s="227"/>
    </row>
    <row r="475" spans="52:53" ht="15.75" customHeight="1">
      <c r="AZ475" s="227"/>
      <c r="BA475" s="227"/>
    </row>
    <row r="476" spans="52:53" ht="15.75" customHeight="1">
      <c r="AZ476" s="227"/>
      <c r="BA476" s="227"/>
    </row>
    <row r="477" spans="52:53" ht="15.75" customHeight="1">
      <c r="AZ477" s="227"/>
      <c r="BA477" s="227"/>
    </row>
    <row r="478" spans="52:53" ht="15.75" customHeight="1">
      <c r="AZ478" s="227"/>
      <c r="BA478" s="227"/>
    </row>
    <row r="479" spans="52:53" ht="15.75" customHeight="1">
      <c r="AZ479" s="227"/>
      <c r="BA479" s="227"/>
    </row>
    <row r="480" spans="52:53" ht="15.75" customHeight="1">
      <c r="AZ480" s="227"/>
      <c r="BA480" s="227"/>
    </row>
    <row r="481" spans="52:53" ht="15.75" customHeight="1">
      <c r="AZ481" s="227"/>
      <c r="BA481" s="227"/>
    </row>
    <row r="482" spans="52:53" ht="15.75" customHeight="1">
      <c r="AZ482" s="227"/>
      <c r="BA482" s="227"/>
    </row>
    <row r="483" spans="52:53" ht="15.75" customHeight="1">
      <c r="AZ483" s="227"/>
      <c r="BA483" s="227"/>
    </row>
    <row r="484" spans="52:53" ht="15.75" customHeight="1">
      <c r="AZ484" s="227"/>
      <c r="BA484" s="227"/>
    </row>
    <row r="485" spans="52:53" ht="15.75" customHeight="1">
      <c r="AZ485" s="227"/>
      <c r="BA485" s="227"/>
    </row>
    <row r="486" spans="52:53" ht="15.75" customHeight="1">
      <c r="AZ486" s="227"/>
      <c r="BA486" s="227"/>
    </row>
    <row r="487" spans="52:53" ht="15.75" customHeight="1">
      <c r="AZ487" s="227"/>
      <c r="BA487" s="227"/>
    </row>
    <row r="488" spans="52:53" ht="15.75" customHeight="1">
      <c r="AZ488" s="227"/>
      <c r="BA488" s="227"/>
    </row>
    <row r="489" spans="52:53" ht="15.75" customHeight="1">
      <c r="AZ489" s="227"/>
      <c r="BA489" s="227"/>
    </row>
    <row r="490" spans="52:53" ht="15.75" customHeight="1">
      <c r="AZ490" s="227"/>
      <c r="BA490" s="227"/>
    </row>
    <row r="491" spans="52:53" ht="15.75" customHeight="1">
      <c r="AZ491" s="227"/>
      <c r="BA491" s="227"/>
    </row>
    <row r="492" spans="52:53" ht="15.75" customHeight="1">
      <c r="AZ492" s="227"/>
      <c r="BA492" s="227"/>
    </row>
    <row r="493" spans="52:53" ht="15.75" customHeight="1">
      <c r="AZ493" s="227"/>
      <c r="BA493" s="227"/>
    </row>
    <row r="494" spans="52:53" ht="15.75" customHeight="1">
      <c r="AZ494" s="227"/>
      <c r="BA494" s="227"/>
    </row>
    <row r="495" spans="52:53" ht="15.75" customHeight="1">
      <c r="AZ495" s="227"/>
      <c r="BA495" s="227"/>
    </row>
    <row r="496" spans="52:53" ht="15.75" customHeight="1">
      <c r="AZ496" s="227"/>
      <c r="BA496" s="227"/>
    </row>
    <row r="497" spans="52:53" ht="15.75" customHeight="1">
      <c r="AZ497" s="227"/>
      <c r="BA497" s="227"/>
    </row>
    <row r="498" spans="52:53" ht="15.75" customHeight="1">
      <c r="AZ498" s="227"/>
      <c r="BA498" s="227"/>
    </row>
    <row r="499" spans="52:53" ht="15.75" customHeight="1">
      <c r="AZ499" s="227"/>
      <c r="BA499" s="227"/>
    </row>
    <row r="500" spans="52:53" ht="15.75" customHeight="1">
      <c r="AZ500" s="227"/>
      <c r="BA500" s="227"/>
    </row>
    <row r="501" spans="52:53" ht="15.75" customHeight="1">
      <c r="AZ501" s="227"/>
      <c r="BA501" s="227"/>
    </row>
    <row r="502" spans="52:53" ht="15.75" customHeight="1">
      <c r="AZ502" s="227"/>
      <c r="BA502" s="227"/>
    </row>
    <row r="503" spans="52:53" ht="15.75" customHeight="1">
      <c r="AZ503" s="227"/>
      <c r="BA503" s="227"/>
    </row>
    <row r="504" spans="52:53" ht="15.75" customHeight="1">
      <c r="AZ504" s="227"/>
      <c r="BA504" s="227"/>
    </row>
    <row r="505" spans="52:53" ht="15.75" customHeight="1">
      <c r="AZ505" s="227"/>
      <c r="BA505" s="227"/>
    </row>
    <row r="506" spans="52:53" ht="15.75" customHeight="1">
      <c r="AZ506" s="227"/>
      <c r="BA506" s="227"/>
    </row>
    <row r="507" spans="52:53" ht="15.75" customHeight="1">
      <c r="AZ507" s="227"/>
      <c r="BA507" s="227"/>
    </row>
    <row r="508" spans="52:53" ht="15.75" customHeight="1">
      <c r="AZ508" s="227"/>
      <c r="BA508" s="227"/>
    </row>
    <row r="509" spans="52:53" ht="15.75" customHeight="1">
      <c r="AZ509" s="227"/>
      <c r="BA509" s="227"/>
    </row>
    <row r="510" spans="52:53" ht="15.75" customHeight="1">
      <c r="AZ510" s="227"/>
      <c r="BA510" s="227"/>
    </row>
    <row r="511" spans="52:53" ht="15.75" customHeight="1">
      <c r="AZ511" s="227"/>
      <c r="BA511" s="227"/>
    </row>
    <row r="512" spans="52:53" ht="15.75" customHeight="1">
      <c r="AZ512" s="227"/>
      <c r="BA512" s="227"/>
    </row>
    <row r="513" spans="52:53" ht="15.75" customHeight="1">
      <c r="AZ513" s="227"/>
      <c r="BA513" s="227"/>
    </row>
    <row r="514" spans="52:53" ht="15.75" customHeight="1">
      <c r="AZ514" s="227"/>
      <c r="BA514" s="227"/>
    </row>
    <row r="515" spans="52:53" ht="15.75" customHeight="1">
      <c r="AZ515" s="227"/>
      <c r="BA515" s="227"/>
    </row>
    <row r="516" spans="52:53" ht="15.75" customHeight="1">
      <c r="AZ516" s="227"/>
      <c r="BA516" s="227"/>
    </row>
    <row r="517" spans="52:53" ht="15.75" customHeight="1">
      <c r="AZ517" s="227"/>
      <c r="BA517" s="227"/>
    </row>
    <row r="518" spans="52:53" ht="15.75" customHeight="1">
      <c r="AZ518" s="227"/>
      <c r="BA518" s="227"/>
    </row>
    <row r="519" spans="52:53" ht="15.75" customHeight="1">
      <c r="AZ519" s="227"/>
      <c r="BA519" s="227"/>
    </row>
    <row r="520" spans="52:53" ht="15.75" customHeight="1">
      <c r="AZ520" s="227"/>
      <c r="BA520" s="227"/>
    </row>
    <row r="521" spans="52:53" ht="15.75" customHeight="1">
      <c r="AZ521" s="227"/>
      <c r="BA521" s="227"/>
    </row>
    <row r="522" spans="52:53" ht="15.75" customHeight="1">
      <c r="AZ522" s="227"/>
      <c r="BA522" s="227"/>
    </row>
    <row r="523" spans="52:53" ht="15.75" customHeight="1">
      <c r="AZ523" s="227"/>
      <c r="BA523" s="227"/>
    </row>
    <row r="524" spans="52:53" ht="15.75" customHeight="1">
      <c r="AZ524" s="227"/>
      <c r="BA524" s="227"/>
    </row>
    <row r="525" spans="52:53" ht="15.75" customHeight="1">
      <c r="AZ525" s="227"/>
      <c r="BA525" s="227"/>
    </row>
    <row r="526" spans="52:53" ht="15.75" customHeight="1">
      <c r="AZ526" s="227"/>
      <c r="BA526" s="227"/>
    </row>
    <row r="527" spans="52:53" ht="15.75" customHeight="1">
      <c r="AZ527" s="227"/>
      <c r="BA527" s="227"/>
    </row>
    <row r="528" spans="52:53" ht="15.75" customHeight="1">
      <c r="AZ528" s="227"/>
      <c r="BA528" s="227"/>
    </row>
    <row r="529" spans="52:53" ht="15.75" customHeight="1">
      <c r="AZ529" s="227"/>
      <c r="BA529" s="227"/>
    </row>
    <row r="530" spans="52:53" ht="15.75" customHeight="1">
      <c r="AZ530" s="227"/>
      <c r="BA530" s="227"/>
    </row>
    <row r="531" spans="52:53" ht="15.75" customHeight="1">
      <c r="AZ531" s="227"/>
      <c r="BA531" s="227"/>
    </row>
    <row r="532" spans="52:53" ht="15.75" customHeight="1">
      <c r="AZ532" s="227"/>
      <c r="BA532" s="227"/>
    </row>
    <row r="533" spans="52:53" ht="15.75" customHeight="1">
      <c r="AZ533" s="227"/>
      <c r="BA533" s="227"/>
    </row>
    <row r="534" spans="52:53" ht="15.75" customHeight="1">
      <c r="AZ534" s="227"/>
      <c r="BA534" s="227"/>
    </row>
    <row r="535" spans="52:53" ht="15.75" customHeight="1">
      <c r="AZ535" s="227"/>
      <c r="BA535" s="227"/>
    </row>
    <row r="536" spans="52:53" ht="15.75" customHeight="1">
      <c r="AZ536" s="227"/>
      <c r="BA536" s="227"/>
    </row>
    <row r="537" spans="52:53" ht="15.75" customHeight="1">
      <c r="AZ537" s="227"/>
      <c r="BA537" s="227"/>
    </row>
    <row r="538" spans="52:53" ht="15.75" customHeight="1">
      <c r="AZ538" s="227"/>
      <c r="BA538" s="227"/>
    </row>
    <row r="539" spans="52:53" ht="15.75" customHeight="1">
      <c r="AZ539" s="227"/>
      <c r="BA539" s="227"/>
    </row>
    <row r="540" spans="52:53" ht="15.75" customHeight="1">
      <c r="AZ540" s="227"/>
      <c r="BA540" s="227"/>
    </row>
    <row r="541" spans="52:53" ht="15.75" customHeight="1">
      <c r="AZ541" s="227"/>
      <c r="BA541" s="227"/>
    </row>
    <row r="542" spans="52:53" ht="15.75" customHeight="1">
      <c r="AZ542" s="227"/>
      <c r="BA542" s="227"/>
    </row>
    <row r="543" spans="52:53" ht="15.75" customHeight="1">
      <c r="AZ543" s="227"/>
      <c r="BA543" s="227"/>
    </row>
    <row r="544" spans="52:53" ht="15.75" customHeight="1">
      <c r="AZ544" s="227"/>
      <c r="BA544" s="227"/>
    </row>
    <row r="545" spans="52:53" ht="15.75" customHeight="1">
      <c r="AZ545" s="227"/>
      <c r="BA545" s="227"/>
    </row>
    <row r="546" spans="52:53" ht="15.75" customHeight="1">
      <c r="AZ546" s="227"/>
      <c r="BA546" s="227"/>
    </row>
    <row r="547" spans="52:53" ht="15.75" customHeight="1">
      <c r="AZ547" s="227"/>
      <c r="BA547" s="227"/>
    </row>
    <row r="548" spans="52:53" ht="15.75" customHeight="1">
      <c r="AZ548" s="227"/>
      <c r="BA548" s="227"/>
    </row>
    <row r="549" spans="52:53" ht="15.75" customHeight="1">
      <c r="AZ549" s="227"/>
      <c r="BA549" s="227"/>
    </row>
    <row r="550" spans="52:53" ht="15.75" customHeight="1">
      <c r="AZ550" s="227"/>
      <c r="BA550" s="227"/>
    </row>
    <row r="551" spans="52:53" ht="15.75" customHeight="1">
      <c r="AZ551" s="227"/>
      <c r="BA551" s="227"/>
    </row>
    <row r="552" spans="52:53" ht="15.75" customHeight="1">
      <c r="AZ552" s="227"/>
      <c r="BA552" s="227"/>
    </row>
    <row r="553" spans="52:53" ht="15.75" customHeight="1">
      <c r="AZ553" s="227"/>
      <c r="BA553" s="227"/>
    </row>
    <row r="554" spans="52:53" ht="15.75" customHeight="1">
      <c r="AZ554" s="227"/>
      <c r="BA554" s="227"/>
    </row>
    <row r="555" spans="52:53" ht="15.75" customHeight="1">
      <c r="AZ555" s="227"/>
      <c r="BA555" s="227"/>
    </row>
    <row r="556" spans="52:53" ht="15.75" customHeight="1">
      <c r="AZ556" s="227"/>
      <c r="BA556" s="227"/>
    </row>
    <row r="557" spans="52:53" ht="15.75" customHeight="1">
      <c r="AZ557" s="227"/>
      <c r="BA557" s="227"/>
    </row>
    <row r="558" spans="52:53" ht="15.75" customHeight="1">
      <c r="AZ558" s="227"/>
      <c r="BA558" s="227"/>
    </row>
    <row r="559" spans="52:53" ht="15.75" customHeight="1">
      <c r="AZ559" s="227"/>
      <c r="BA559" s="227"/>
    </row>
    <row r="560" spans="52:53" ht="15.75" customHeight="1">
      <c r="AZ560" s="227"/>
      <c r="BA560" s="227"/>
    </row>
    <row r="561" spans="52:53" ht="15.75" customHeight="1">
      <c r="AZ561" s="227"/>
      <c r="BA561" s="227"/>
    </row>
    <row r="562" spans="52:53" ht="15.75" customHeight="1">
      <c r="AZ562" s="227"/>
      <c r="BA562" s="227"/>
    </row>
    <row r="563" spans="52:53" ht="15.75" customHeight="1">
      <c r="AZ563" s="227"/>
      <c r="BA563" s="227"/>
    </row>
    <row r="564" spans="52:53" ht="15.75" customHeight="1">
      <c r="AZ564" s="227"/>
      <c r="BA564" s="227"/>
    </row>
    <row r="565" spans="52:53" ht="15.75" customHeight="1">
      <c r="AZ565" s="227"/>
      <c r="BA565" s="227"/>
    </row>
    <row r="566" spans="52:53" ht="15.75" customHeight="1">
      <c r="AZ566" s="227"/>
      <c r="BA566" s="227"/>
    </row>
    <row r="567" spans="52:53" ht="15.75" customHeight="1">
      <c r="AZ567" s="227"/>
      <c r="BA567" s="227"/>
    </row>
    <row r="568" spans="52:53" ht="15.75" customHeight="1">
      <c r="AZ568" s="227"/>
      <c r="BA568" s="227"/>
    </row>
    <row r="569" spans="52:53" ht="15.75" customHeight="1">
      <c r="AZ569" s="227"/>
      <c r="BA569" s="227"/>
    </row>
    <row r="570" spans="52:53" ht="15.75" customHeight="1">
      <c r="AZ570" s="227"/>
      <c r="BA570" s="227"/>
    </row>
    <row r="571" spans="52:53" ht="15.75" customHeight="1">
      <c r="AZ571" s="227"/>
      <c r="BA571" s="227"/>
    </row>
    <row r="572" spans="52:53" ht="15.75" customHeight="1">
      <c r="AZ572" s="227"/>
      <c r="BA572" s="227"/>
    </row>
    <row r="573" spans="52:53" ht="15.75" customHeight="1">
      <c r="AZ573" s="227"/>
      <c r="BA573" s="227"/>
    </row>
    <row r="574" spans="52:53" ht="15.75" customHeight="1">
      <c r="AZ574" s="227"/>
      <c r="BA574" s="227"/>
    </row>
    <row r="575" spans="52:53" ht="15.75" customHeight="1">
      <c r="AZ575" s="227"/>
      <c r="BA575" s="227"/>
    </row>
    <row r="576" spans="52:53" ht="15.75" customHeight="1">
      <c r="AZ576" s="227"/>
      <c r="BA576" s="227"/>
    </row>
    <row r="577" spans="52:53" ht="15.75" customHeight="1">
      <c r="AZ577" s="227"/>
      <c r="BA577" s="227"/>
    </row>
    <row r="578" spans="52:53" ht="15.75" customHeight="1">
      <c r="AZ578" s="227"/>
      <c r="BA578" s="227"/>
    </row>
    <row r="579" spans="52:53" ht="15.75" customHeight="1">
      <c r="AZ579" s="227"/>
      <c r="BA579" s="227"/>
    </row>
    <row r="580" spans="52:53" ht="15.75" customHeight="1">
      <c r="AZ580" s="227"/>
      <c r="BA580" s="227"/>
    </row>
    <row r="581" spans="52:53" ht="15.75" customHeight="1">
      <c r="AZ581" s="227"/>
      <c r="BA581" s="227"/>
    </row>
    <row r="582" spans="52:53" ht="15.75" customHeight="1">
      <c r="AZ582" s="227"/>
      <c r="BA582" s="227"/>
    </row>
    <row r="583" spans="52:53" ht="15.75" customHeight="1">
      <c r="AZ583" s="227"/>
      <c r="BA583" s="227"/>
    </row>
    <row r="584" spans="52:53" ht="15.75" customHeight="1">
      <c r="AZ584" s="227"/>
      <c r="BA584" s="227"/>
    </row>
    <row r="585" spans="52:53" ht="15.75" customHeight="1">
      <c r="AZ585" s="227"/>
      <c r="BA585" s="227"/>
    </row>
    <row r="586" spans="52:53" ht="15.75" customHeight="1">
      <c r="AZ586" s="227"/>
      <c r="BA586" s="227"/>
    </row>
    <row r="587" spans="52:53" ht="15.75" customHeight="1">
      <c r="AZ587" s="227"/>
      <c r="BA587" s="227"/>
    </row>
    <row r="588" spans="52:53" ht="15.75" customHeight="1">
      <c r="AZ588" s="227"/>
      <c r="BA588" s="227"/>
    </row>
    <row r="589" spans="52:53" ht="15.75" customHeight="1">
      <c r="AZ589" s="227"/>
      <c r="BA589" s="227"/>
    </row>
    <row r="590" spans="52:53" ht="15.75" customHeight="1">
      <c r="AZ590" s="227"/>
      <c r="BA590" s="227"/>
    </row>
    <row r="591" spans="52:53" ht="15.75" customHeight="1">
      <c r="AZ591" s="227"/>
      <c r="BA591" s="227"/>
    </row>
    <row r="592" spans="52:53" ht="15.75" customHeight="1">
      <c r="AZ592" s="227"/>
      <c r="BA592" s="227"/>
    </row>
    <row r="593" spans="52:53" ht="15.75" customHeight="1">
      <c r="AZ593" s="227"/>
      <c r="BA593" s="227"/>
    </row>
    <row r="594" spans="52:53" ht="15.75" customHeight="1">
      <c r="AZ594" s="227"/>
      <c r="BA594" s="227"/>
    </row>
    <row r="595" spans="52:53" ht="15.75" customHeight="1">
      <c r="AZ595" s="227"/>
      <c r="BA595" s="227"/>
    </row>
    <row r="596" spans="52:53" ht="15.75" customHeight="1">
      <c r="AZ596" s="227"/>
      <c r="BA596" s="227"/>
    </row>
    <row r="597" spans="52:53" ht="15.75" customHeight="1">
      <c r="AZ597" s="227"/>
      <c r="BA597" s="227"/>
    </row>
    <row r="598" spans="52:53" ht="15.75" customHeight="1">
      <c r="AZ598" s="227"/>
      <c r="BA598" s="227"/>
    </row>
    <row r="599" spans="52:53" ht="15.75" customHeight="1">
      <c r="AZ599" s="227"/>
      <c r="BA599" s="227"/>
    </row>
    <row r="600" spans="52:53" ht="15.75" customHeight="1">
      <c r="AZ600" s="227"/>
      <c r="BA600" s="227"/>
    </row>
    <row r="601" spans="52:53" ht="15.75" customHeight="1">
      <c r="AZ601" s="227"/>
      <c r="BA601" s="227"/>
    </row>
    <row r="602" spans="52:53" ht="15.75" customHeight="1">
      <c r="AZ602" s="227"/>
      <c r="BA602" s="227"/>
    </row>
    <row r="603" spans="52:53" ht="15.75" customHeight="1">
      <c r="AZ603" s="227"/>
      <c r="BA603" s="227"/>
    </row>
    <row r="604" spans="52:53" ht="15.75" customHeight="1">
      <c r="AZ604" s="227"/>
      <c r="BA604" s="227"/>
    </row>
    <row r="605" spans="52:53" ht="15.75" customHeight="1">
      <c r="AZ605" s="227"/>
      <c r="BA605" s="227"/>
    </row>
    <row r="606" spans="52:53" ht="15.75" customHeight="1">
      <c r="AZ606" s="227"/>
      <c r="BA606" s="227"/>
    </row>
    <row r="607" spans="52:53" ht="15.75" customHeight="1">
      <c r="AZ607" s="227"/>
      <c r="BA607" s="227"/>
    </row>
    <row r="608" spans="52:53" ht="15.75" customHeight="1">
      <c r="AZ608" s="227"/>
      <c r="BA608" s="227"/>
    </row>
    <row r="609" spans="52:53" ht="15.75" customHeight="1">
      <c r="AZ609" s="227"/>
      <c r="BA609" s="227"/>
    </row>
    <row r="610" spans="52:53" ht="15.75" customHeight="1">
      <c r="AZ610" s="227"/>
      <c r="BA610" s="227"/>
    </row>
    <row r="611" spans="52:53" ht="15.75" customHeight="1">
      <c r="AZ611" s="227"/>
      <c r="BA611" s="227"/>
    </row>
    <row r="612" spans="52:53" ht="15.75" customHeight="1">
      <c r="AZ612" s="227"/>
      <c r="BA612" s="227"/>
    </row>
    <row r="613" spans="52:53" ht="15.75" customHeight="1">
      <c r="AZ613" s="227"/>
      <c r="BA613" s="227"/>
    </row>
    <row r="614" spans="52:53" ht="15.75" customHeight="1">
      <c r="AZ614" s="227"/>
      <c r="BA614" s="227"/>
    </row>
    <row r="615" spans="52:53" ht="15.75" customHeight="1">
      <c r="AZ615" s="227"/>
      <c r="BA615" s="227"/>
    </row>
    <row r="616" spans="52:53" ht="15.75" customHeight="1">
      <c r="AZ616" s="227"/>
      <c r="BA616" s="227"/>
    </row>
    <row r="617" spans="52:53" ht="15.75" customHeight="1">
      <c r="AZ617" s="227"/>
      <c r="BA617" s="227"/>
    </row>
    <row r="618" spans="52:53" ht="15.75" customHeight="1">
      <c r="AZ618" s="227"/>
      <c r="BA618" s="227"/>
    </row>
    <row r="619" spans="52:53" ht="15.75" customHeight="1">
      <c r="AZ619" s="227"/>
      <c r="BA619" s="227"/>
    </row>
    <row r="620" spans="52:53" ht="15.75" customHeight="1">
      <c r="AZ620" s="227"/>
      <c r="BA620" s="227"/>
    </row>
    <row r="621" spans="52:53" ht="15.75" customHeight="1">
      <c r="AZ621" s="227"/>
      <c r="BA621" s="227"/>
    </row>
    <row r="622" spans="52:53" ht="15.75" customHeight="1">
      <c r="AZ622" s="227"/>
      <c r="BA622" s="227"/>
    </row>
    <row r="623" spans="52:53" ht="15.75" customHeight="1">
      <c r="AZ623" s="227"/>
      <c r="BA623" s="227"/>
    </row>
    <row r="624" spans="52:53" ht="15.75" customHeight="1">
      <c r="AZ624" s="227"/>
      <c r="BA624" s="227"/>
    </row>
    <row r="625" spans="52:53" ht="15.75" customHeight="1">
      <c r="AZ625" s="227"/>
      <c r="BA625" s="227"/>
    </row>
    <row r="626" spans="52:53" ht="15.75" customHeight="1">
      <c r="AZ626" s="227"/>
      <c r="BA626" s="227"/>
    </row>
    <row r="627" spans="52:53" ht="15.75" customHeight="1">
      <c r="AZ627" s="227"/>
      <c r="BA627" s="227"/>
    </row>
    <row r="628" spans="52:53" ht="15.75" customHeight="1">
      <c r="AZ628" s="227"/>
      <c r="BA628" s="227"/>
    </row>
    <row r="629" spans="52:53" ht="15.75" customHeight="1">
      <c r="AZ629" s="227"/>
      <c r="BA629" s="227"/>
    </row>
    <row r="630" spans="52:53" ht="15.75" customHeight="1">
      <c r="AZ630" s="227"/>
      <c r="BA630" s="227"/>
    </row>
    <row r="631" spans="52:53" ht="15.75" customHeight="1">
      <c r="AZ631" s="227"/>
      <c r="BA631" s="227"/>
    </row>
    <row r="632" spans="52:53" ht="15.75" customHeight="1">
      <c r="AZ632" s="227"/>
      <c r="BA632" s="227"/>
    </row>
    <row r="633" spans="52:53" ht="15.75" customHeight="1">
      <c r="AZ633" s="227"/>
      <c r="BA633" s="227"/>
    </row>
    <row r="634" spans="52:53" ht="15.75" customHeight="1">
      <c r="AZ634" s="227"/>
      <c r="BA634" s="227"/>
    </row>
    <row r="635" spans="52:53" ht="15.75" customHeight="1">
      <c r="AZ635" s="227"/>
      <c r="BA635" s="227"/>
    </row>
    <row r="636" spans="52:53" ht="15.75" customHeight="1">
      <c r="AZ636" s="227"/>
      <c r="BA636" s="227"/>
    </row>
    <row r="637" spans="52:53" ht="15.75" customHeight="1">
      <c r="AZ637" s="227"/>
      <c r="BA637" s="227"/>
    </row>
    <row r="638" spans="52:53" ht="15.75" customHeight="1">
      <c r="AZ638" s="227"/>
      <c r="BA638" s="227"/>
    </row>
    <row r="639" spans="52:53" ht="15.75" customHeight="1">
      <c r="AZ639" s="227"/>
      <c r="BA639" s="227"/>
    </row>
    <row r="640" spans="52:53" ht="15.75" customHeight="1">
      <c r="AZ640" s="227"/>
      <c r="BA640" s="227"/>
    </row>
    <row r="641" spans="52:53" ht="15.75" customHeight="1">
      <c r="AZ641" s="227"/>
      <c r="BA641" s="227"/>
    </row>
    <row r="642" spans="52:53" ht="15.75" customHeight="1">
      <c r="AZ642" s="227"/>
      <c r="BA642" s="227"/>
    </row>
    <row r="643" spans="52:53" ht="15.75" customHeight="1">
      <c r="AZ643" s="227"/>
      <c r="BA643" s="227"/>
    </row>
    <row r="644" spans="52:53" ht="15.75" customHeight="1">
      <c r="AZ644" s="227"/>
      <c r="BA644" s="227"/>
    </row>
    <row r="645" spans="52:53" ht="15.75" customHeight="1">
      <c r="AZ645" s="227"/>
      <c r="BA645" s="227"/>
    </row>
    <row r="646" spans="52:53" ht="15.75" customHeight="1">
      <c r="AZ646" s="227"/>
      <c r="BA646" s="227"/>
    </row>
    <row r="647" spans="52:53" ht="15.75" customHeight="1">
      <c r="AZ647" s="227"/>
      <c r="BA647" s="227"/>
    </row>
    <row r="648" spans="52:53" ht="15.75" customHeight="1">
      <c r="AZ648" s="227"/>
      <c r="BA648" s="227"/>
    </row>
    <row r="649" spans="52:53" ht="15.75" customHeight="1">
      <c r="AZ649" s="227"/>
      <c r="BA649" s="227"/>
    </row>
    <row r="650" spans="52:53" ht="15.75" customHeight="1">
      <c r="AZ650" s="227"/>
      <c r="BA650" s="227"/>
    </row>
    <row r="651" spans="52:53" ht="15.75" customHeight="1">
      <c r="AZ651" s="227"/>
      <c r="BA651" s="227"/>
    </row>
    <row r="652" spans="52:53" ht="15.75" customHeight="1">
      <c r="AZ652" s="227"/>
      <c r="BA652" s="227"/>
    </row>
    <row r="653" spans="52:53" ht="15.75" customHeight="1">
      <c r="AZ653" s="227"/>
      <c r="BA653" s="227"/>
    </row>
    <row r="654" spans="52:53" ht="15.75" customHeight="1">
      <c r="AZ654" s="227"/>
      <c r="BA654" s="227"/>
    </row>
    <row r="655" spans="52:53" ht="15.75" customHeight="1">
      <c r="AZ655" s="227"/>
      <c r="BA655" s="227"/>
    </row>
    <row r="656" spans="52:53" ht="15.75" customHeight="1">
      <c r="AZ656" s="227"/>
      <c r="BA656" s="227"/>
    </row>
    <row r="657" spans="52:53" ht="15.75" customHeight="1">
      <c r="AZ657" s="227"/>
      <c r="BA657" s="227"/>
    </row>
    <row r="658" spans="52:53" ht="15.75" customHeight="1">
      <c r="AZ658" s="227"/>
      <c r="BA658" s="227"/>
    </row>
    <row r="659" spans="52:53" ht="15.75" customHeight="1">
      <c r="AZ659" s="227"/>
      <c r="BA659" s="227"/>
    </row>
    <row r="660" spans="52:53" ht="15.75" customHeight="1">
      <c r="AZ660" s="227"/>
      <c r="BA660" s="227"/>
    </row>
    <row r="661" spans="52:53" ht="15.75" customHeight="1">
      <c r="AZ661" s="227"/>
      <c r="BA661" s="227"/>
    </row>
    <row r="662" spans="52:53" ht="15.75" customHeight="1">
      <c r="AZ662" s="227"/>
      <c r="BA662" s="227"/>
    </row>
    <row r="663" spans="52:53" ht="15.75" customHeight="1">
      <c r="AZ663" s="227"/>
      <c r="BA663" s="227"/>
    </row>
    <row r="664" spans="52:53" ht="15.75" customHeight="1">
      <c r="AZ664" s="227"/>
      <c r="BA664" s="227"/>
    </row>
    <row r="665" spans="52:53" ht="15.75" customHeight="1">
      <c r="AZ665" s="227"/>
      <c r="BA665" s="227"/>
    </row>
    <row r="666" spans="52:53" ht="15.75" customHeight="1">
      <c r="AZ666" s="227"/>
      <c r="BA666" s="227"/>
    </row>
    <row r="667" spans="52:53" ht="15.75" customHeight="1">
      <c r="AZ667" s="227"/>
      <c r="BA667" s="227"/>
    </row>
    <row r="668" spans="52:53" ht="15.75" customHeight="1">
      <c r="AZ668" s="227"/>
      <c r="BA668" s="227"/>
    </row>
    <row r="669" spans="52:53" ht="15.75" customHeight="1">
      <c r="AZ669" s="227"/>
      <c r="BA669" s="227"/>
    </row>
    <row r="670" spans="52:53" ht="15.75" customHeight="1">
      <c r="AZ670" s="227"/>
      <c r="BA670" s="227"/>
    </row>
    <row r="671" spans="52:53" ht="15.75" customHeight="1">
      <c r="AZ671" s="227"/>
      <c r="BA671" s="227"/>
    </row>
    <row r="672" spans="52:53" ht="15.75" customHeight="1">
      <c r="AZ672" s="227"/>
      <c r="BA672" s="227"/>
    </row>
    <row r="673" spans="52:53" ht="15.75" customHeight="1">
      <c r="AZ673" s="227"/>
      <c r="BA673" s="227"/>
    </row>
    <row r="674" spans="52:53" ht="15.75" customHeight="1">
      <c r="AZ674" s="227"/>
      <c r="BA674" s="227"/>
    </row>
    <row r="675" spans="52:53" ht="15.75" customHeight="1">
      <c r="AZ675" s="227"/>
      <c r="BA675" s="227"/>
    </row>
    <row r="676" spans="52:53" ht="15.75" customHeight="1">
      <c r="AZ676" s="227"/>
      <c r="BA676" s="227"/>
    </row>
    <row r="677" spans="52:53" ht="15.75" customHeight="1">
      <c r="AZ677" s="227"/>
      <c r="BA677" s="227"/>
    </row>
    <row r="678" spans="52:53" ht="15.75" customHeight="1">
      <c r="AZ678" s="227"/>
      <c r="BA678" s="227"/>
    </row>
    <row r="679" spans="52:53" ht="15.75" customHeight="1">
      <c r="AZ679" s="227"/>
      <c r="BA679" s="227"/>
    </row>
    <row r="680" spans="52:53" ht="15.75" customHeight="1">
      <c r="AZ680" s="227"/>
      <c r="BA680" s="227"/>
    </row>
    <row r="681" spans="52:53" ht="15.75" customHeight="1">
      <c r="AZ681" s="227"/>
      <c r="BA681" s="227"/>
    </row>
    <row r="682" spans="52:53" ht="15.75" customHeight="1">
      <c r="AZ682" s="227"/>
      <c r="BA682" s="227"/>
    </row>
    <row r="683" spans="52:53" ht="15.75" customHeight="1">
      <c r="AZ683" s="227"/>
      <c r="BA683" s="227"/>
    </row>
    <row r="684" spans="52:53" ht="15.75" customHeight="1">
      <c r="AZ684" s="227"/>
      <c r="BA684" s="227"/>
    </row>
    <row r="685" spans="52:53" ht="15.75" customHeight="1">
      <c r="AZ685" s="227"/>
      <c r="BA685" s="227"/>
    </row>
    <row r="686" spans="52:53" ht="15.75" customHeight="1">
      <c r="AZ686" s="227"/>
      <c r="BA686" s="227"/>
    </row>
    <row r="687" spans="52:53" ht="15.75" customHeight="1">
      <c r="AZ687" s="227"/>
      <c r="BA687" s="227"/>
    </row>
    <row r="688" spans="52:53" ht="15.75" customHeight="1">
      <c r="AZ688" s="227"/>
      <c r="BA688" s="227"/>
    </row>
    <row r="689" spans="52:53" ht="15.75" customHeight="1">
      <c r="AZ689" s="227"/>
      <c r="BA689" s="227"/>
    </row>
    <row r="690" spans="52:53" ht="15.75" customHeight="1">
      <c r="AZ690" s="227"/>
      <c r="BA690" s="227"/>
    </row>
    <row r="691" spans="52:53" ht="15.75" customHeight="1">
      <c r="AZ691" s="227"/>
      <c r="BA691" s="227"/>
    </row>
    <row r="692" spans="52:53" ht="15.75" customHeight="1">
      <c r="AZ692" s="227"/>
      <c r="BA692" s="227"/>
    </row>
    <row r="693" spans="52:53" ht="15.75" customHeight="1">
      <c r="AZ693" s="227"/>
      <c r="BA693" s="227"/>
    </row>
    <row r="694" spans="52:53" ht="15.75" customHeight="1">
      <c r="AZ694" s="227"/>
      <c r="BA694" s="227"/>
    </row>
    <row r="695" spans="52:53" ht="15.75" customHeight="1">
      <c r="AZ695" s="227"/>
      <c r="BA695" s="227"/>
    </row>
    <row r="696" spans="52:53" ht="15.75" customHeight="1">
      <c r="AZ696" s="227"/>
      <c r="BA696" s="227"/>
    </row>
    <row r="697" spans="52:53" ht="15.75" customHeight="1">
      <c r="AZ697" s="227"/>
      <c r="BA697" s="227"/>
    </row>
    <row r="698" spans="52:53" ht="15.75" customHeight="1">
      <c r="AZ698" s="227"/>
      <c r="BA698" s="227"/>
    </row>
    <row r="699" spans="52:53" ht="15.75" customHeight="1">
      <c r="AZ699" s="227"/>
      <c r="BA699" s="227"/>
    </row>
    <row r="700" spans="52:53" ht="15.75" customHeight="1">
      <c r="AZ700" s="227"/>
      <c r="BA700" s="227"/>
    </row>
    <row r="701" spans="52:53" ht="15.75" customHeight="1">
      <c r="AZ701" s="227"/>
      <c r="BA701" s="227"/>
    </row>
    <row r="702" spans="52:53" ht="15.75" customHeight="1">
      <c r="AZ702" s="227"/>
      <c r="BA702" s="227"/>
    </row>
    <row r="703" spans="52:53" ht="15.75" customHeight="1">
      <c r="AZ703" s="227"/>
      <c r="BA703" s="227"/>
    </row>
    <row r="704" spans="52:53" ht="15.75" customHeight="1">
      <c r="AZ704" s="227"/>
      <c r="BA704" s="227"/>
    </row>
    <row r="705" spans="52:53" ht="15.75" customHeight="1">
      <c r="AZ705" s="227"/>
      <c r="BA705" s="227"/>
    </row>
    <row r="706" spans="52:53" ht="15.75" customHeight="1">
      <c r="AZ706" s="227"/>
      <c r="BA706" s="227"/>
    </row>
    <row r="707" spans="52:53" ht="15.75" customHeight="1">
      <c r="AZ707" s="227"/>
      <c r="BA707" s="227"/>
    </row>
    <row r="708" spans="52:53" ht="15.75" customHeight="1">
      <c r="AZ708" s="227"/>
      <c r="BA708" s="227"/>
    </row>
    <row r="709" spans="52:53" ht="15.75" customHeight="1">
      <c r="AZ709" s="227"/>
      <c r="BA709" s="227"/>
    </row>
    <row r="710" spans="52:53" ht="15.75" customHeight="1">
      <c r="AZ710" s="227"/>
      <c r="BA710" s="227"/>
    </row>
    <row r="711" spans="52:53" ht="15.75" customHeight="1">
      <c r="AZ711" s="227"/>
      <c r="BA711" s="227"/>
    </row>
    <row r="712" spans="52:53" ht="15.75" customHeight="1">
      <c r="AZ712" s="227"/>
      <c r="BA712" s="227"/>
    </row>
    <row r="713" spans="52:53" ht="15.75" customHeight="1">
      <c r="AZ713" s="227"/>
      <c r="BA713" s="227"/>
    </row>
    <row r="714" spans="52:53" ht="15.75" customHeight="1">
      <c r="AZ714" s="227"/>
      <c r="BA714" s="227"/>
    </row>
    <row r="715" spans="52:53" ht="15.75" customHeight="1">
      <c r="AZ715" s="227"/>
      <c r="BA715" s="227"/>
    </row>
    <row r="716" spans="52:53" ht="15.75" customHeight="1">
      <c r="AZ716" s="227"/>
      <c r="BA716" s="227"/>
    </row>
    <row r="717" spans="52:53" ht="15.75" customHeight="1">
      <c r="AZ717" s="227"/>
      <c r="BA717" s="227"/>
    </row>
    <row r="718" spans="52:53" ht="15.75" customHeight="1">
      <c r="AZ718" s="227"/>
      <c r="BA718" s="227"/>
    </row>
    <row r="719" spans="52:53" ht="15.75" customHeight="1">
      <c r="AZ719" s="227"/>
      <c r="BA719" s="227"/>
    </row>
    <row r="720" spans="52:53" ht="15.75" customHeight="1">
      <c r="AZ720" s="227"/>
      <c r="BA720" s="227"/>
    </row>
    <row r="721" spans="52:53" ht="15.75" customHeight="1">
      <c r="AZ721" s="227"/>
      <c r="BA721" s="227"/>
    </row>
    <row r="722" spans="52:53" ht="15.75" customHeight="1">
      <c r="AZ722" s="227"/>
      <c r="BA722" s="227"/>
    </row>
    <row r="723" spans="52:53" ht="15.75" customHeight="1">
      <c r="AZ723" s="227"/>
      <c r="BA723" s="227"/>
    </row>
    <row r="724" spans="52:53" ht="15.75" customHeight="1">
      <c r="AZ724" s="227"/>
      <c r="BA724" s="227"/>
    </row>
    <row r="725" spans="52:53" ht="15.75" customHeight="1">
      <c r="AZ725" s="227"/>
      <c r="BA725" s="227"/>
    </row>
    <row r="726" spans="52:53" ht="15.75" customHeight="1">
      <c r="AZ726" s="227"/>
      <c r="BA726" s="227"/>
    </row>
    <row r="727" spans="52:53" ht="15.75" customHeight="1">
      <c r="AZ727" s="227"/>
      <c r="BA727" s="227"/>
    </row>
    <row r="728" spans="52:53" ht="15.75" customHeight="1">
      <c r="AZ728" s="227"/>
      <c r="BA728" s="227"/>
    </row>
    <row r="729" spans="52:53" ht="15.75" customHeight="1">
      <c r="AZ729" s="227"/>
      <c r="BA729" s="227"/>
    </row>
    <row r="730" spans="52:53" ht="15.75" customHeight="1">
      <c r="AZ730" s="227"/>
      <c r="BA730" s="227"/>
    </row>
    <row r="731" spans="52:53" ht="15.75" customHeight="1">
      <c r="AZ731" s="227"/>
      <c r="BA731" s="227"/>
    </row>
    <row r="732" spans="52:53" ht="15.75" customHeight="1">
      <c r="AZ732" s="227"/>
      <c r="BA732" s="227"/>
    </row>
    <row r="733" spans="52:53" ht="15.75" customHeight="1">
      <c r="AZ733" s="227"/>
      <c r="BA733" s="227"/>
    </row>
    <row r="734" spans="52:53" ht="15.75" customHeight="1">
      <c r="AZ734" s="227"/>
      <c r="BA734" s="227"/>
    </row>
    <row r="735" spans="52:53" ht="15.75" customHeight="1">
      <c r="AZ735" s="227"/>
      <c r="BA735" s="227"/>
    </row>
    <row r="736" spans="52:53" ht="15.75" customHeight="1">
      <c r="AZ736" s="227"/>
      <c r="BA736" s="227"/>
    </row>
    <row r="737" spans="52:53" ht="15.75" customHeight="1">
      <c r="AZ737" s="227"/>
      <c r="BA737" s="227"/>
    </row>
    <row r="738" spans="52:53" ht="15.75" customHeight="1">
      <c r="AZ738" s="227"/>
      <c r="BA738" s="227"/>
    </row>
    <row r="739" spans="52:53" ht="15.75" customHeight="1">
      <c r="AZ739" s="227"/>
      <c r="BA739" s="227"/>
    </row>
    <row r="740" spans="52:53" ht="15.75" customHeight="1">
      <c r="AZ740" s="227"/>
      <c r="BA740" s="227"/>
    </row>
    <row r="741" spans="52:53" ht="15.75" customHeight="1">
      <c r="AZ741" s="227"/>
      <c r="BA741" s="227"/>
    </row>
    <row r="742" spans="52:53" ht="15.75" customHeight="1">
      <c r="AZ742" s="227"/>
      <c r="BA742" s="227"/>
    </row>
    <row r="743" spans="52:53" ht="15.75" customHeight="1">
      <c r="AZ743" s="227"/>
      <c r="BA743" s="227"/>
    </row>
    <row r="744" spans="52:53" ht="15.75" customHeight="1">
      <c r="AZ744" s="227"/>
      <c r="BA744" s="227"/>
    </row>
    <row r="745" spans="52:53" ht="15.75" customHeight="1">
      <c r="AZ745" s="227"/>
      <c r="BA745" s="227"/>
    </row>
    <row r="746" spans="52:53" ht="15.75" customHeight="1">
      <c r="AZ746" s="227"/>
      <c r="BA746" s="227"/>
    </row>
    <row r="747" spans="52:53" ht="15.75" customHeight="1">
      <c r="AZ747" s="227"/>
      <c r="BA747" s="227"/>
    </row>
    <row r="748" spans="52:53" ht="15.75" customHeight="1">
      <c r="AZ748" s="227"/>
      <c r="BA748" s="227"/>
    </row>
    <row r="749" spans="52:53" ht="15.75" customHeight="1">
      <c r="AZ749" s="227"/>
      <c r="BA749" s="227"/>
    </row>
    <row r="750" spans="52:53" ht="15.75" customHeight="1">
      <c r="AZ750" s="227"/>
      <c r="BA750" s="227"/>
    </row>
    <row r="751" spans="52:53" ht="15.75" customHeight="1">
      <c r="AZ751" s="227"/>
      <c r="BA751" s="227"/>
    </row>
    <row r="752" spans="52:53" ht="15.75" customHeight="1">
      <c r="AZ752" s="227"/>
      <c r="BA752" s="227"/>
    </row>
    <row r="753" spans="52:53" ht="15.75" customHeight="1">
      <c r="AZ753" s="227"/>
      <c r="BA753" s="227"/>
    </row>
    <row r="754" spans="52:53" ht="15.75" customHeight="1">
      <c r="AZ754" s="227"/>
      <c r="BA754" s="227"/>
    </row>
    <row r="755" spans="52:53" ht="15.75" customHeight="1">
      <c r="AZ755" s="227"/>
      <c r="BA755" s="227"/>
    </row>
    <row r="756" spans="52:53" ht="15.75" customHeight="1">
      <c r="AZ756" s="227"/>
      <c r="BA756" s="227"/>
    </row>
    <row r="757" spans="52:53" ht="15.75" customHeight="1">
      <c r="AZ757" s="227"/>
      <c r="BA757" s="227"/>
    </row>
    <row r="758" spans="52:53" ht="15.75" customHeight="1">
      <c r="AZ758" s="227"/>
      <c r="BA758" s="227"/>
    </row>
    <row r="759" spans="52:53" ht="15.75" customHeight="1">
      <c r="AZ759" s="227"/>
      <c r="BA759" s="227"/>
    </row>
    <row r="760" spans="52:53" ht="15.75" customHeight="1">
      <c r="AZ760" s="227"/>
      <c r="BA760" s="227"/>
    </row>
    <row r="761" spans="52:53" ht="15.75" customHeight="1">
      <c r="AZ761" s="227"/>
      <c r="BA761" s="227"/>
    </row>
    <row r="762" spans="52:53" ht="15.75" customHeight="1">
      <c r="AZ762" s="227"/>
      <c r="BA762" s="227"/>
    </row>
    <row r="763" spans="52:53" ht="15.75" customHeight="1">
      <c r="AZ763" s="227"/>
      <c r="BA763" s="227"/>
    </row>
    <row r="764" spans="52:53" ht="15.75" customHeight="1">
      <c r="AZ764" s="227"/>
      <c r="BA764" s="227"/>
    </row>
    <row r="765" spans="52:53" ht="15.75" customHeight="1">
      <c r="AZ765" s="227"/>
      <c r="BA765" s="227"/>
    </row>
    <row r="766" spans="52:53" ht="15.75" customHeight="1">
      <c r="AZ766" s="227"/>
      <c r="BA766" s="227"/>
    </row>
    <row r="767" spans="52:53" ht="15.75" customHeight="1">
      <c r="AZ767" s="227"/>
      <c r="BA767" s="227"/>
    </row>
    <row r="768" spans="52:53" ht="15.75" customHeight="1">
      <c r="AZ768" s="227"/>
      <c r="BA768" s="227"/>
    </row>
    <row r="769" spans="52:53" ht="15.75" customHeight="1">
      <c r="AZ769" s="227"/>
      <c r="BA769" s="227"/>
    </row>
    <row r="770" spans="52:53" ht="15.75" customHeight="1">
      <c r="AZ770" s="227"/>
      <c r="BA770" s="227"/>
    </row>
    <row r="771" spans="52:53" ht="15.75" customHeight="1">
      <c r="AZ771" s="227"/>
      <c r="BA771" s="227"/>
    </row>
    <row r="772" spans="52:53" ht="15.75" customHeight="1">
      <c r="AZ772" s="227"/>
      <c r="BA772" s="227"/>
    </row>
    <row r="773" spans="52:53" ht="15.75" customHeight="1">
      <c r="AZ773" s="227"/>
      <c r="BA773" s="227"/>
    </row>
    <row r="774" spans="52:53" ht="15.75" customHeight="1">
      <c r="AZ774" s="227"/>
      <c r="BA774" s="227"/>
    </row>
    <row r="775" spans="52:53" ht="15.75" customHeight="1">
      <c r="AZ775" s="227"/>
      <c r="BA775" s="227"/>
    </row>
    <row r="776" spans="52:53" ht="15.75" customHeight="1">
      <c r="AZ776" s="227"/>
      <c r="BA776" s="227"/>
    </row>
    <row r="777" spans="52:53" ht="15.75" customHeight="1">
      <c r="AZ777" s="227"/>
      <c r="BA777" s="227"/>
    </row>
    <row r="778" spans="52:53" ht="15.75" customHeight="1">
      <c r="AZ778" s="227"/>
      <c r="BA778" s="227"/>
    </row>
    <row r="779" spans="52:53" ht="15.75" customHeight="1">
      <c r="AZ779" s="227"/>
      <c r="BA779" s="227"/>
    </row>
    <row r="780" spans="52:53" ht="15.75" customHeight="1">
      <c r="AZ780" s="227"/>
      <c r="BA780" s="227"/>
    </row>
    <row r="781" spans="52:53" ht="15.75" customHeight="1">
      <c r="AZ781" s="227"/>
      <c r="BA781" s="227"/>
    </row>
    <row r="782" spans="52:53" ht="15.75" customHeight="1">
      <c r="AZ782" s="227"/>
      <c r="BA782" s="227"/>
    </row>
    <row r="783" spans="52:53" ht="15.75" customHeight="1">
      <c r="AZ783" s="227"/>
      <c r="BA783" s="227"/>
    </row>
    <row r="784" spans="52:53" ht="15.75" customHeight="1">
      <c r="AZ784" s="227"/>
      <c r="BA784" s="227"/>
    </row>
    <row r="785" spans="52:53" ht="15.75" customHeight="1">
      <c r="AZ785" s="227"/>
      <c r="BA785" s="227"/>
    </row>
    <row r="786" spans="52:53" ht="15.75" customHeight="1">
      <c r="AZ786" s="227"/>
      <c r="BA786" s="227"/>
    </row>
    <row r="787" spans="52:53" ht="15.75" customHeight="1">
      <c r="AZ787" s="227"/>
      <c r="BA787" s="227"/>
    </row>
    <row r="788" spans="52:53" ht="15.75" customHeight="1">
      <c r="AZ788" s="227"/>
      <c r="BA788" s="227"/>
    </row>
    <row r="789" spans="52:53" ht="15.75" customHeight="1">
      <c r="AZ789" s="227"/>
      <c r="BA789" s="227"/>
    </row>
    <row r="790" spans="52:53" ht="15.75" customHeight="1">
      <c r="AZ790" s="227"/>
      <c r="BA790" s="227"/>
    </row>
    <row r="791" spans="52:53" ht="15.75" customHeight="1">
      <c r="AZ791" s="227"/>
      <c r="BA791" s="227"/>
    </row>
    <row r="792" spans="52:53" ht="15.75" customHeight="1">
      <c r="AZ792" s="227"/>
      <c r="BA792" s="227"/>
    </row>
    <row r="793" spans="52:53" ht="15.75" customHeight="1">
      <c r="AZ793" s="227"/>
      <c r="BA793" s="227"/>
    </row>
    <row r="794" spans="52:53" ht="15.75" customHeight="1">
      <c r="AZ794" s="227"/>
      <c r="BA794" s="227"/>
    </row>
    <row r="795" spans="52:53" ht="15.75" customHeight="1">
      <c r="AZ795" s="227"/>
      <c r="BA795" s="227"/>
    </row>
    <row r="796" spans="52:53" ht="15.75" customHeight="1">
      <c r="AZ796" s="227"/>
      <c r="BA796" s="227"/>
    </row>
    <row r="797" spans="52:53" ht="15.75" customHeight="1">
      <c r="AZ797" s="227"/>
      <c r="BA797" s="227"/>
    </row>
    <row r="798" spans="52:53" ht="15.75" customHeight="1">
      <c r="AZ798" s="227"/>
      <c r="BA798" s="227"/>
    </row>
    <row r="799" spans="52:53" ht="15.75" customHeight="1">
      <c r="AZ799" s="227"/>
      <c r="BA799" s="227"/>
    </row>
    <row r="800" spans="52:53" ht="15.75" customHeight="1">
      <c r="AZ800" s="227"/>
      <c r="BA800" s="227"/>
    </row>
    <row r="801" spans="52:53" ht="15.75" customHeight="1">
      <c r="AZ801" s="227"/>
      <c r="BA801" s="227"/>
    </row>
    <row r="802" spans="52:53" ht="15.75" customHeight="1">
      <c r="AZ802" s="227"/>
      <c r="BA802" s="227"/>
    </row>
    <row r="803" spans="52:53" ht="15.75" customHeight="1">
      <c r="AZ803" s="227"/>
      <c r="BA803" s="227"/>
    </row>
    <row r="804" spans="52:53" ht="15.75" customHeight="1">
      <c r="AZ804" s="227"/>
      <c r="BA804" s="227"/>
    </row>
    <row r="805" spans="52:53" ht="15.75" customHeight="1">
      <c r="AZ805" s="227"/>
      <c r="BA805" s="227"/>
    </row>
    <row r="806" spans="52:53" ht="15.75" customHeight="1">
      <c r="AZ806" s="227"/>
      <c r="BA806" s="227"/>
    </row>
    <row r="807" spans="52:53" ht="15.75" customHeight="1">
      <c r="AZ807" s="227"/>
      <c r="BA807" s="227"/>
    </row>
    <row r="808" spans="52:53" ht="15.75" customHeight="1">
      <c r="AZ808" s="227"/>
      <c r="BA808" s="227"/>
    </row>
    <row r="809" spans="52:53" ht="15.75" customHeight="1">
      <c r="AZ809" s="227"/>
      <c r="BA809" s="227"/>
    </row>
    <row r="810" spans="52:53" ht="15.75" customHeight="1">
      <c r="AZ810" s="227"/>
      <c r="BA810" s="227"/>
    </row>
    <row r="811" spans="52:53" ht="15.75" customHeight="1">
      <c r="AZ811" s="227"/>
      <c r="BA811" s="227"/>
    </row>
    <row r="812" spans="52:53" ht="15.75" customHeight="1">
      <c r="AZ812" s="227"/>
      <c r="BA812" s="227"/>
    </row>
    <row r="813" spans="52:53" ht="15.75" customHeight="1">
      <c r="AZ813" s="227"/>
      <c r="BA813" s="227"/>
    </row>
    <row r="814" spans="52:53" ht="15.75" customHeight="1">
      <c r="AZ814" s="227"/>
      <c r="BA814" s="227"/>
    </row>
    <row r="815" spans="52:53" ht="15.75" customHeight="1">
      <c r="AZ815" s="227"/>
      <c r="BA815" s="227"/>
    </row>
    <row r="816" spans="52:53" ht="15.75" customHeight="1">
      <c r="AZ816" s="227"/>
      <c r="BA816" s="227"/>
    </row>
    <row r="817" spans="52:53" ht="15.75" customHeight="1">
      <c r="AZ817" s="227"/>
      <c r="BA817" s="227"/>
    </row>
    <row r="818" spans="52:53" ht="15.75" customHeight="1">
      <c r="AZ818" s="227"/>
      <c r="BA818" s="227"/>
    </row>
    <row r="819" spans="52:53" ht="15.75" customHeight="1">
      <c r="AZ819" s="227"/>
      <c r="BA819" s="227"/>
    </row>
    <row r="820" spans="52:53" ht="15.75" customHeight="1">
      <c r="AZ820" s="227"/>
      <c r="BA820" s="227"/>
    </row>
    <row r="821" spans="52:53" ht="15.75" customHeight="1">
      <c r="AZ821" s="227"/>
      <c r="BA821" s="227"/>
    </row>
    <row r="822" spans="52:53" ht="15.75" customHeight="1">
      <c r="AZ822" s="227"/>
      <c r="BA822" s="227"/>
    </row>
    <row r="823" spans="52:53" ht="15.75" customHeight="1">
      <c r="AZ823" s="227"/>
      <c r="BA823" s="227"/>
    </row>
    <row r="824" spans="52:53" ht="15.75" customHeight="1">
      <c r="AZ824" s="227"/>
      <c r="BA824" s="227"/>
    </row>
    <row r="825" spans="52:53" ht="15.75" customHeight="1">
      <c r="AZ825" s="227"/>
      <c r="BA825" s="227"/>
    </row>
    <row r="826" spans="52:53" ht="15.75" customHeight="1">
      <c r="AZ826" s="227"/>
      <c r="BA826" s="227"/>
    </row>
    <row r="827" spans="52:53" ht="15.75" customHeight="1">
      <c r="AZ827" s="227"/>
      <c r="BA827" s="227"/>
    </row>
    <row r="828" spans="52:53" ht="15.75" customHeight="1">
      <c r="AZ828" s="227"/>
      <c r="BA828" s="227"/>
    </row>
    <row r="829" spans="52:53" ht="15.75" customHeight="1">
      <c r="AZ829" s="227"/>
      <c r="BA829" s="227"/>
    </row>
    <row r="830" spans="52:53" ht="15.75" customHeight="1">
      <c r="AZ830" s="227"/>
      <c r="BA830" s="227"/>
    </row>
    <row r="831" spans="52:53" ht="15.75" customHeight="1">
      <c r="AZ831" s="227"/>
      <c r="BA831" s="227"/>
    </row>
    <row r="832" spans="52:53" ht="15.75" customHeight="1">
      <c r="AZ832" s="227"/>
      <c r="BA832" s="227"/>
    </row>
    <row r="833" spans="52:53" ht="15.75" customHeight="1">
      <c r="AZ833" s="227"/>
      <c r="BA833" s="227"/>
    </row>
    <row r="834" spans="52:53" ht="15.75" customHeight="1">
      <c r="AZ834" s="227"/>
      <c r="BA834" s="227"/>
    </row>
    <row r="835" spans="52:53" ht="15.75" customHeight="1">
      <c r="AZ835" s="227"/>
      <c r="BA835" s="227"/>
    </row>
    <row r="836" spans="52:53" ht="15.75" customHeight="1">
      <c r="AZ836" s="227"/>
      <c r="BA836" s="227"/>
    </row>
    <row r="837" spans="52:53" ht="15.75" customHeight="1">
      <c r="AZ837" s="227"/>
      <c r="BA837" s="227"/>
    </row>
    <row r="838" spans="52:53" ht="15.75" customHeight="1">
      <c r="AZ838" s="227"/>
      <c r="BA838" s="227"/>
    </row>
    <row r="839" spans="52:53" ht="15.75" customHeight="1">
      <c r="AZ839" s="227"/>
      <c r="BA839" s="227"/>
    </row>
    <row r="840" spans="52:53" ht="15.75" customHeight="1">
      <c r="AZ840" s="227"/>
      <c r="BA840" s="227"/>
    </row>
    <row r="841" spans="52:53" ht="15.75" customHeight="1">
      <c r="AZ841" s="227"/>
      <c r="BA841" s="227"/>
    </row>
    <row r="842" spans="52:53" ht="15.75" customHeight="1">
      <c r="AZ842" s="227"/>
      <c r="BA842" s="227"/>
    </row>
    <row r="843" spans="52:53" ht="15.75" customHeight="1">
      <c r="AZ843" s="227"/>
      <c r="BA843" s="227"/>
    </row>
    <row r="844" spans="52:53" ht="15.75" customHeight="1">
      <c r="AZ844" s="227"/>
      <c r="BA844" s="227"/>
    </row>
    <row r="845" spans="52:53" ht="15.75" customHeight="1">
      <c r="AZ845" s="227"/>
      <c r="BA845" s="227"/>
    </row>
    <row r="846" spans="52:53" ht="15.75" customHeight="1">
      <c r="AZ846" s="227"/>
      <c r="BA846" s="227"/>
    </row>
    <row r="847" spans="52:53" ht="15.75" customHeight="1">
      <c r="AZ847" s="227"/>
      <c r="BA847" s="227"/>
    </row>
    <row r="848" spans="52:53" ht="15.75" customHeight="1">
      <c r="AZ848" s="227"/>
      <c r="BA848" s="227"/>
    </row>
    <row r="849" spans="52:53" ht="15.75" customHeight="1">
      <c r="AZ849" s="227"/>
      <c r="BA849" s="227"/>
    </row>
    <row r="850" spans="52:53" ht="15.75" customHeight="1">
      <c r="AZ850" s="227"/>
      <c r="BA850" s="227"/>
    </row>
    <row r="851" spans="52:53" ht="15.75" customHeight="1">
      <c r="AZ851" s="227"/>
      <c r="BA851" s="227"/>
    </row>
    <row r="852" spans="52:53" ht="15.75" customHeight="1">
      <c r="AZ852" s="227"/>
      <c r="BA852" s="227"/>
    </row>
    <row r="853" spans="52:53" ht="15.75" customHeight="1">
      <c r="AZ853" s="227"/>
      <c r="BA853" s="227"/>
    </row>
    <row r="854" spans="52:53" ht="15.75" customHeight="1">
      <c r="AZ854" s="227"/>
      <c r="BA854" s="227"/>
    </row>
    <row r="855" spans="52:53" ht="15.75" customHeight="1">
      <c r="AZ855" s="227"/>
      <c r="BA855" s="227"/>
    </row>
    <row r="856" spans="52:53" ht="15.75" customHeight="1">
      <c r="AZ856" s="227"/>
      <c r="BA856" s="227"/>
    </row>
    <row r="857" spans="52:53" ht="15.75" customHeight="1">
      <c r="AZ857" s="227"/>
      <c r="BA857" s="227"/>
    </row>
    <row r="858" spans="52:53" ht="15.75" customHeight="1">
      <c r="AZ858" s="227"/>
      <c r="BA858" s="227"/>
    </row>
    <row r="859" spans="52:53" ht="15.75" customHeight="1">
      <c r="AZ859" s="227"/>
      <c r="BA859" s="227"/>
    </row>
    <row r="860" spans="52:53" ht="15.75" customHeight="1">
      <c r="AZ860" s="227"/>
      <c r="BA860" s="227"/>
    </row>
    <row r="861" spans="52:53" ht="15.75" customHeight="1">
      <c r="AZ861" s="227"/>
      <c r="BA861" s="227"/>
    </row>
    <row r="862" spans="52:53" ht="15.75" customHeight="1">
      <c r="AZ862" s="227"/>
      <c r="BA862" s="227"/>
    </row>
    <row r="863" spans="52:53" ht="15.75" customHeight="1">
      <c r="AZ863" s="227"/>
      <c r="BA863" s="227"/>
    </row>
    <row r="864" spans="52:53" ht="15.75" customHeight="1">
      <c r="AZ864" s="227"/>
      <c r="BA864" s="227"/>
    </row>
    <row r="865" spans="52:53" ht="15.75" customHeight="1">
      <c r="AZ865" s="227"/>
      <c r="BA865" s="227"/>
    </row>
    <row r="866" spans="52:53" ht="15.75" customHeight="1">
      <c r="AZ866" s="227"/>
      <c r="BA866" s="227"/>
    </row>
    <row r="867" spans="52:53" ht="15.75" customHeight="1">
      <c r="AZ867" s="227"/>
      <c r="BA867" s="227"/>
    </row>
    <row r="868" spans="52:53" ht="15.75" customHeight="1">
      <c r="AZ868" s="227"/>
      <c r="BA868" s="227"/>
    </row>
    <row r="869" spans="52:53" ht="15.75" customHeight="1">
      <c r="AZ869" s="227"/>
      <c r="BA869" s="227"/>
    </row>
    <row r="870" spans="52:53" ht="15.75" customHeight="1">
      <c r="AZ870" s="227"/>
      <c r="BA870" s="227"/>
    </row>
    <row r="871" spans="52:53" ht="15.75" customHeight="1">
      <c r="AZ871" s="227"/>
      <c r="BA871" s="227"/>
    </row>
    <row r="872" spans="52:53" ht="15.75" customHeight="1">
      <c r="AZ872" s="227"/>
      <c r="BA872" s="227"/>
    </row>
    <row r="873" spans="52:53" ht="15.75" customHeight="1">
      <c r="AZ873" s="227"/>
      <c r="BA873" s="227"/>
    </row>
    <row r="874" spans="52:53" ht="15.75" customHeight="1">
      <c r="AZ874" s="227"/>
      <c r="BA874" s="227"/>
    </row>
    <row r="875" spans="52:53" ht="15.75" customHeight="1">
      <c r="AZ875" s="227"/>
      <c r="BA875" s="227"/>
    </row>
    <row r="876" spans="52:53" ht="15.75" customHeight="1">
      <c r="AZ876" s="227"/>
      <c r="BA876" s="227"/>
    </row>
    <row r="877" spans="52:53" ht="15.75" customHeight="1">
      <c r="AZ877" s="227"/>
      <c r="BA877" s="227"/>
    </row>
    <row r="878" spans="52:53" ht="15.75" customHeight="1">
      <c r="AZ878" s="227"/>
      <c r="BA878" s="227"/>
    </row>
    <row r="879" spans="52:53" ht="15.75" customHeight="1">
      <c r="AZ879" s="227"/>
      <c r="BA879" s="227"/>
    </row>
    <row r="880" spans="52:53" ht="15.75" customHeight="1">
      <c r="AZ880" s="227"/>
      <c r="BA880" s="227"/>
    </row>
    <row r="881" spans="52:53" ht="15.75" customHeight="1">
      <c r="AZ881" s="227"/>
      <c r="BA881" s="227"/>
    </row>
    <row r="882" spans="52:53" ht="15.75" customHeight="1">
      <c r="AZ882" s="227"/>
      <c r="BA882" s="227"/>
    </row>
    <row r="883" spans="52:53" ht="15.75" customHeight="1">
      <c r="AZ883" s="227"/>
      <c r="BA883" s="227"/>
    </row>
    <row r="884" spans="52:53" ht="15.75" customHeight="1">
      <c r="AZ884" s="227"/>
      <c r="BA884" s="227"/>
    </row>
    <row r="885" spans="52:53" ht="15.75" customHeight="1">
      <c r="AZ885" s="227"/>
      <c r="BA885" s="227"/>
    </row>
    <row r="886" spans="52:53" ht="15.75" customHeight="1">
      <c r="AZ886" s="227"/>
      <c r="BA886" s="227"/>
    </row>
    <row r="887" spans="52:53" ht="15.75" customHeight="1">
      <c r="AZ887" s="227"/>
      <c r="BA887" s="227"/>
    </row>
    <row r="888" spans="52:53" ht="15.75" customHeight="1">
      <c r="AZ888" s="227"/>
      <c r="BA888" s="227"/>
    </row>
    <row r="889" spans="52:53" ht="15.75" customHeight="1">
      <c r="AZ889" s="227"/>
      <c r="BA889" s="227"/>
    </row>
    <row r="890" spans="52:53" ht="15.75" customHeight="1">
      <c r="AZ890" s="227"/>
      <c r="BA890" s="227"/>
    </row>
    <row r="891" spans="52:53" ht="15.75" customHeight="1">
      <c r="AZ891" s="227"/>
      <c r="BA891" s="227"/>
    </row>
    <row r="892" spans="52:53" ht="15.75" customHeight="1">
      <c r="AZ892" s="227"/>
      <c r="BA892" s="227"/>
    </row>
    <row r="893" spans="52:53" ht="15.75" customHeight="1">
      <c r="AZ893" s="227"/>
      <c r="BA893" s="227"/>
    </row>
    <row r="894" spans="52:53" ht="15.75" customHeight="1">
      <c r="AZ894" s="227"/>
      <c r="BA894" s="227"/>
    </row>
    <row r="895" spans="52:53" ht="15.75" customHeight="1">
      <c r="AZ895" s="227"/>
      <c r="BA895" s="227"/>
    </row>
    <row r="896" spans="52:53" ht="15.75" customHeight="1">
      <c r="AZ896" s="227"/>
      <c r="BA896" s="227"/>
    </row>
    <row r="897" spans="52:53" ht="15.75" customHeight="1">
      <c r="AZ897" s="227"/>
      <c r="BA897" s="227"/>
    </row>
    <row r="898" spans="52:53" ht="15.75" customHeight="1">
      <c r="AZ898" s="227"/>
      <c r="BA898" s="227"/>
    </row>
    <row r="899" spans="52:53" ht="15.75" customHeight="1">
      <c r="AZ899" s="227"/>
      <c r="BA899" s="227"/>
    </row>
    <row r="900" spans="52:53" ht="15.75" customHeight="1">
      <c r="AZ900" s="227"/>
      <c r="BA900" s="227"/>
    </row>
    <row r="901" spans="52:53" ht="15.75" customHeight="1">
      <c r="AZ901" s="227"/>
      <c r="BA901" s="227"/>
    </row>
    <row r="902" spans="52:53" ht="15.75" customHeight="1">
      <c r="AZ902" s="227"/>
      <c r="BA902" s="227"/>
    </row>
    <row r="903" spans="52:53" ht="15.75" customHeight="1">
      <c r="AZ903" s="227"/>
      <c r="BA903" s="227"/>
    </row>
    <row r="904" spans="52:53" ht="15.75" customHeight="1">
      <c r="AZ904" s="227"/>
      <c r="BA904" s="227"/>
    </row>
    <row r="905" spans="52:53" ht="15.75" customHeight="1">
      <c r="AZ905" s="227"/>
      <c r="BA905" s="227"/>
    </row>
    <row r="906" spans="52:53" ht="15.75" customHeight="1">
      <c r="AZ906" s="227"/>
      <c r="BA906" s="227"/>
    </row>
    <row r="907" spans="52:53" ht="15.75" customHeight="1">
      <c r="AZ907" s="227"/>
      <c r="BA907" s="227"/>
    </row>
    <row r="908" spans="52:53" ht="15.75" customHeight="1">
      <c r="AZ908" s="227"/>
      <c r="BA908" s="227"/>
    </row>
    <row r="909" spans="52:53" ht="15.75" customHeight="1">
      <c r="AZ909" s="227"/>
      <c r="BA909" s="227"/>
    </row>
    <row r="910" spans="52:53" ht="15.75" customHeight="1">
      <c r="AZ910" s="227"/>
      <c r="BA910" s="227"/>
    </row>
    <row r="911" spans="52:53" ht="15.75" customHeight="1">
      <c r="AZ911" s="227"/>
      <c r="BA911" s="227"/>
    </row>
    <row r="912" spans="52:53" ht="15.75" customHeight="1">
      <c r="AZ912" s="227"/>
      <c r="BA912" s="227"/>
    </row>
    <row r="913" spans="52:53" ht="15.75" customHeight="1">
      <c r="AZ913" s="227"/>
      <c r="BA913" s="227"/>
    </row>
    <row r="914" spans="52:53" ht="15.75" customHeight="1">
      <c r="AZ914" s="227"/>
      <c r="BA914" s="227"/>
    </row>
    <row r="915" spans="52:53" ht="15.75" customHeight="1">
      <c r="AZ915" s="227"/>
      <c r="BA915" s="227"/>
    </row>
    <row r="916" spans="52:53" ht="15.75" customHeight="1">
      <c r="AZ916" s="227"/>
      <c r="BA916" s="227"/>
    </row>
    <row r="917" spans="52:53" ht="15.75" customHeight="1">
      <c r="AZ917" s="227"/>
      <c r="BA917" s="227"/>
    </row>
    <row r="918" spans="52:53" ht="15.75" customHeight="1">
      <c r="AZ918" s="227"/>
      <c r="BA918" s="227"/>
    </row>
    <row r="919" spans="52:53" ht="15.75" customHeight="1">
      <c r="AZ919" s="227"/>
      <c r="BA919" s="227"/>
    </row>
    <row r="920" spans="52:53" ht="15.75" customHeight="1">
      <c r="AZ920" s="227"/>
      <c r="BA920" s="227"/>
    </row>
    <row r="921" spans="52:53" ht="15.75" customHeight="1">
      <c r="AZ921" s="227"/>
      <c r="BA921" s="227"/>
    </row>
    <row r="922" spans="52:53" ht="15.75" customHeight="1">
      <c r="AZ922" s="227"/>
      <c r="BA922" s="227"/>
    </row>
    <row r="923" spans="52:53" ht="15.75" customHeight="1">
      <c r="AZ923" s="227"/>
      <c r="BA923" s="227"/>
    </row>
    <row r="924" spans="52:53" ht="15.75" customHeight="1">
      <c r="AZ924" s="227"/>
      <c r="BA924" s="227"/>
    </row>
    <row r="925" spans="52:53" ht="15.75" customHeight="1">
      <c r="AZ925" s="227"/>
      <c r="BA925" s="227"/>
    </row>
    <row r="926" spans="52:53" ht="15.75" customHeight="1">
      <c r="AZ926" s="227"/>
      <c r="BA926" s="227"/>
    </row>
    <row r="927" spans="52:53" ht="15.75" customHeight="1">
      <c r="AZ927" s="227"/>
      <c r="BA927" s="227"/>
    </row>
    <row r="928" spans="52:53" ht="15.75" customHeight="1">
      <c r="AZ928" s="227"/>
      <c r="BA928" s="227"/>
    </row>
    <row r="929" spans="52:53" ht="15.75" customHeight="1">
      <c r="AZ929" s="227"/>
      <c r="BA929" s="227"/>
    </row>
    <row r="930" spans="52:53" ht="15.75" customHeight="1">
      <c r="AZ930" s="227"/>
      <c r="BA930" s="227"/>
    </row>
    <row r="931" spans="52:53" ht="15.75" customHeight="1">
      <c r="AZ931" s="227"/>
      <c r="BA931" s="227"/>
    </row>
    <row r="932" spans="52:53" ht="15.75" customHeight="1">
      <c r="AZ932" s="227"/>
      <c r="BA932" s="227"/>
    </row>
    <row r="933" spans="52:53" ht="15.75" customHeight="1">
      <c r="AZ933" s="227"/>
      <c r="BA933" s="227"/>
    </row>
    <row r="934" spans="52:53" ht="15.75" customHeight="1">
      <c r="AZ934" s="227"/>
      <c r="BA934" s="227"/>
    </row>
    <row r="935" spans="52:53" ht="15.75" customHeight="1">
      <c r="AZ935" s="227"/>
      <c r="BA935" s="227"/>
    </row>
    <row r="936" spans="52:53" ht="15.75" customHeight="1">
      <c r="AZ936" s="227"/>
      <c r="BA936" s="227"/>
    </row>
    <row r="937" spans="52:53" ht="15.75" customHeight="1">
      <c r="AZ937" s="227"/>
      <c r="BA937" s="227"/>
    </row>
    <row r="938" spans="52:53" ht="15.75" customHeight="1">
      <c r="AZ938" s="227"/>
      <c r="BA938" s="227"/>
    </row>
    <row r="939" spans="52:53" ht="15.75" customHeight="1">
      <c r="AZ939" s="227"/>
      <c r="BA939" s="227"/>
    </row>
    <row r="940" spans="52:53" ht="15.75" customHeight="1">
      <c r="AZ940" s="227"/>
      <c r="BA940" s="227"/>
    </row>
    <row r="941" spans="52:53" ht="15.75" customHeight="1">
      <c r="AZ941" s="227"/>
      <c r="BA941" s="227"/>
    </row>
    <row r="942" spans="52:53" ht="15.75" customHeight="1">
      <c r="AZ942" s="227"/>
      <c r="BA942" s="227"/>
    </row>
    <row r="943" spans="52:53" ht="15.75" customHeight="1">
      <c r="AZ943" s="227"/>
      <c r="BA943" s="227"/>
    </row>
    <row r="944" spans="52:53" ht="15.75" customHeight="1">
      <c r="AZ944" s="227"/>
      <c r="BA944" s="227"/>
    </row>
    <row r="945" spans="52:53" ht="15.75" customHeight="1">
      <c r="AZ945" s="227"/>
      <c r="BA945" s="227"/>
    </row>
    <row r="946" spans="52:53" ht="15.75" customHeight="1">
      <c r="AZ946" s="227"/>
      <c r="BA946" s="227"/>
    </row>
    <row r="947" spans="52:53" ht="15.75" customHeight="1">
      <c r="AZ947" s="227"/>
      <c r="BA947" s="227"/>
    </row>
    <row r="948" spans="52:53" ht="15.75" customHeight="1">
      <c r="AZ948" s="227"/>
      <c r="BA948" s="227"/>
    </row>
    <row r="949" spans="52:53" ht="15.75" customHeight="1">
      <c r="AZ949" s="227"/>
      <c r="BA949" s="227"/>
    </row>
    <row r="950" spans="52:53" ht="15.75" customHeight="1">
      <c r="AZ950" s="227"/>
      <c r="BA950" s="227"/>
    </row>
    <row r="951" spans="52:53" ht="15.75" customHeight="1">
      <c r="AZ951" s="227"/>
      <c r="BA951" s="227"/>
    </row>
    <row r="952" spans="52:53" ht="15.75" customHeight="1">
      <c r="AZ952" s="227"/>
      <c r="BA952" s="227"/>
    </row>
    <row r="953" spans="52:53" ht="15.75" customHeight="1">
      <c r="AZ953" s="227"/>
      <c r="BA953" s="227"/>
    </row>
    <row r="954" spans="52:53" ht="15.75" customHeight="1">
      <c r="AZ954" s="227"/>
      <c r="BA954" s="227"/>
    </row>
    <row r="955" spans="52:53" ht="15.75" customHeight="1">
      <c r="AZ955" s="227"/>
      <c r="BA955" s="227"/>
    </row>
    <row r="956" spans="52:53" ht="15.75" customHeight="1">
      <c r="AZ956" s="227"/>
      <c r="BA956" s="227"/>
    </row>
    <row r="957" spans="52:53" ht="15.75" customHeight="1">
      <c r="AZ957" s="227"/>
      <c r="BA957" s="227"/>
    </row>
    <row r="958" spans="52:53" ht="15.75" customHeight="1">
      <c r="AZ958" s="227"/>
      <c r="BA958" s="227"/>
    </row>
    <row r="959" spans="52:53" ht="15.75" customHeight="1">
      <c r="AZ959" s="227"/>
      <c r="BA959" s="227"/>
    </row>
    <row r="960" spans="52:53" ht="15.75" customHeight="1">
      <c r="AZ960" s="227"/>
      <c r="BA960" s="227"/>
    </row>
    <row r="961" spans="52:53" ht="15.75" customHeight="1">
      <c r="AZ961" s="227"/>
      <c r="BA961" s="227"/>
    </row>
    <row r="962" spans="52:53" ht="15.75" customHeight="1">
      <c r="AZ962" s="227"/>
      <c r="BA962" s="227"/>
    </row>
    <row r="963" spans="52:53" ht="15.75" customHeight="1">
      <c r="AZ963" s="227"/>
      <c r="BA963" s="227"/>
    </row>
    <row r="964" spans="52:53" ht="15.75" customHeight="1">
      <c r="AZ964" s="227"/>
      <c r="BA964" s="227"/>
    </row>
    <row r="965" spans="52:53" ht="15.75" customHeight="1">
      <c r="AZ965" s="227"/>
      <c r="BA965" s="227"/>
    </row>
    <row r="966" spans="52:53" ht="15.75" customHeight="1">
      <c r="AZ966" s="227"/>
      <c r="BA966" s="227"/>
    </row>
    <row r="967" spans="52:53" ht="15.75" customHeight="1">
      <c r="AZ967" s="227"/>
      <c r="BA967" s="227"/>
    </row>
    <row r="968" spans="52:53" ht="15.75" customHeight="1">
      <c r="AZ968" s="227"/>
      <c r="BA968" s="227"/>
    </row>
    <row r="969" spans="52:53" ht="15.75" customHeight="1">
      <c r="AZ969" s="227"/>
      <c r="BA969" s="227"/>
    </row>
    <row r="970" spans="52:53" ht="15.75" customHeight="1">
      <c r="AZ970" s="227"/>
      <c r="BA970" s="227"/>
    </row>
    <row r="971" spans="52:53" ht="15.75" customHeight="1">
      <c r="AZ971" s="227"/>
      <c r="BA971" s="227"/>
    </row>
    <row r="972" spans="52:53" ht="15.75" customHeight="1">
      <c r="AZ972" s="227"/>
      <c r="BA972" s="227"/>
    </row>
    <row r="973" spans="52:53" ht="15.75" customHeight="1">
      <c r="AZ973" s="227"/>
      <c r="BA973" s="227"/>
    </row>
    <row r="974" spans="52:53" ht="15.75" customHeight="1">
      <c r="AZ974" s="227"/>
      <c r="BA974" s="227"/>
    </row>
    <row r="975" spans="52:53" ht="15.75" customHeight="1">
      <c r="AZ975" s="227"/>
      <c r="BA975" s="227"/>
    </row>
    <row r="976" spans="52:53" ht="15.75" customHeight="1">
      <c r="AZ976" s="227"/>
      <c r="BA976" s="227"/>
    </row>
    <row r="977" spans="52:53" ht="15.75" customHeight="1">
      <c r="AZ977" s="227"/>
      <c r="BA977" s="227"/>
    </row>
    <row r="978" spans="52:53" ht="15.75" customHeight="1">
      <c r="AZ978" s="227"/>
      <c r="BA978" s="227"/>
    </row>
    <row r="979" spans="52:53" ht="15.75" customHeight="1">
      <c r="AZ979" s="227"/>
      <c r="BA979" s="227"/>
    </row>
    <row r="980" spans="52:53" ht="15.75" customHeight="1">
      <c r="AZ980" s="227"/>
      <c r="BA980" s="227"/>
    </row>
    <row r="981" spans="52:53" ht="15.75" customHeight="1">
      <c r="AZ981" s="227"/>
      <c r="BA981" s="227"/>
    </row>
    <row r="982" spans="52:53" ht="15.75" customHeight="1">
      <c r="AZ982" s="227"/>
      <c r="BA982" s="227"/>
    </row>
    <row r="983" spans="52:53" ht="15.75" customHeight="1">
      <c r="AZ983" s="227"/>
      <c r="BA983" s="227"/>
    </row>
    <row r="984" spans="52:53" ht="15.75" customHeight="1">
      <c r="AZ984" s="227"/>
      <c r="BA984" s="227"/>
    </row>
    <row r="985" spans="52:53" ht="15.75" customHeight="1">
      <c r="AZ985" s="227"/>
      <c r="BA985" s="227"/>
    </row>
    <row r="986" spans="52:53" ht="15.75" customHeight="1">
      <c r="AZ986" s="227"/>
      <c r="BA986" s="227"/>
    </row>
    <row r="987" spans="52:53" ht="15.75" customHeight="1">
      <c r="AZ987" s="227"/>
      <c r="BA987" s="227"/>
    </row>
    <row r="988" spans="52:53" ht="15.75" customHeight="1">
      <c r="AZ988" s="227"/>
      <c r="BA988" s="227"/>
    </row>
    <row r="989" spans="52:53" ht="15.75" customHeight="1">
      <c r="AZ989" s="227"/>
      <c r="BA989" s="227"/>
    </row>
    <row r="990" spans="52:53" ht="15.75" customHeight="1">
      <c r="AZ990" s="227"/>
      <c r="BA990" s="227"/>
    </row>
    <row r="991" spans="52:53" ht="15.75" customHeight="1">
      <c r="AZ991" s="227"/>
      <c r="BA991" s="227"/>
    </row>
    <row r="992" spans="52:53" ht="15.75" customHeight="1">
      <c r="AZ992" s="227"/>
      <c r="BA992" s="227"/>
    </row>
    <row r="993" spans="52:53" ht="15.75" customHeight="1">
      <c r="AZ993" s="227"/>
      <c r="BA993" s="227"/>
    </row>
    <row r="994" spans="52:53" ht="15.75" customHeight="1">
      <c r="AZ994" s="227"/>
      <c r="BA994" s="227"/>
    </row>
    <row r="995" spans="52:53" ht="15.75" customHeight="1">
      <c r="AZ995" s="227"/>
      <c r="BA995" s="227"/>
    </row>
    <row r="996" spans="52:53" ht="15.75" customHeight="1">
      <c r="AZ996" s="227"/>
      <c r="BA996" s="227"/>
    </row>
    <row r="997" spans="52:53" ht="15.75" customHeight="1">
      <c r="AZ997" s="227"/>
      <c r="BA997" s="227"/>
    </row>
    <row r="998" spans="52:53" ht="15.75" customHeight="1">
      <c r="AZ998" s="227"/>
      <c r="BA998" s="227"/>
    </row>
    <row r="999" spans="52:53" ht="15.75" customHeight="1">
      <c r="AZ999" s="227"/>
      <c r="BA999" s="227"/>
    </row>
    <row r="1000" spans="52:53" ht="15.75" customHeight="1">
      <c r="AZ1000" s="227"/>
      <c r="BA1000" s="227"/>
    </row>
  </sheetData>
  <autoFilter ref="A11:BV34">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38" showButton="0"/>
    <filterColumn colId="39" showButton="0"/>
    <filterColumn colId="40" showButton="0"/>
    <filterColumn colId="41" showButton="0"/>
    <filterColumn colId="42" showButton="0"/>
  </autoFilter>
  <mergeCells count="214">
    <mergeCell ref="AF26:AF27"/>
    <mergeCell ref="AG26:AG27"/>
    <mergeCell ref="AH26:AH27"/>
    <mergeCell ref="AI26:AI27"/>
    <mergeCell ref="AG32:AG33"/>
    <mergeCell ref="AA26:AA27"/>
    <mergeCell ref="AB26:AB27"/>
    <mergeCell ref="AC26:AC27"/>
    <mergeCell ref="AD26:AD27"/>
    <mergeCell ref="AE26:AE27"/>
    <mergeCell ref="V26:V27"/>
    <mergeCell ref="W26:W27"/>
    <mergeCell ref="X26:X27"/>
    <mergeCell ref="Y26:Y27"/>
    <mergeCell ref="Z26:Z27"/>
    <mergeCell ref="Q26:Q27"/>
    <mergeCell ref="R26:R27"/>
    <mergeCell ref="S26:S27"/>
    <mergeCell ref="T26:T27"/>
    <mergeCell ref="U26:U27"/>
    <mergeCell ref="B26:B27"/>
    <mergeCell ref="C26:C27"/>
    <mergeCell ref="D26:D27"/>
    <mergeCell ref="E26:E27"/>
    <mergeCell ref="F26:F27"/>
    <mergeCell ref="AD23:AD25"/>
    <mergeCell ref="AE23:AE25"/>
    <mergeCell ref="AF23:AF25"/>
    <mergeCell ref="AG23:AG25"/>
    <mergeCell ref="O23:O25"/>
    <mergeCell ref="P23:P25"/>
    <mergeCell ref="Q23:Q25"/>
    <mergeCell ref="R23:R25"/>
    <mergeCell ref="S23:S25"/>
    <mergeCell ref="L26:L27"/>
    <mergeCell ref="M26:M27"/>
    <mergeCell ref="N26:N27"/>
    <mergeCell ref="O26:O27"/>
    <mergeCell ref="P26:P27"/>
    <mergeCell ref="G26:G27"/>
    <mergeCell ref="H26:H27"/>
    <mergeCell ref="I26:I27"/>
    <mergeCell ref="J26:J27"/>
    <mergeCell ref="K26:K27"/>
    <mergeCell ref="AI23:AI25"/>
    <mergeCell ref="Y23:Y25"/>
    <mergeCell ref="Z23:Z25"/>
    <mergeCell ref="AA23:AA25"/>
    <mergeCell ref="AB23:AB25"/>
    <mergeCell ref="AC23:AC25"/>
    <mergeCell ref="T23:T25"/>
    <mergeCell ref="U23:U25"/>
    <mergeCell ref="V23:V25"/>
    <mergeCell ref="W23:W25"/>
    <mergeCell ref="X23:X25"/>
    <mergeCell ref="K23:K25"/>
    <mergeCell ref="L23:L25"/>
    <mergeCell ref="M23:M25"/>
    <mergeCell ref="N23:N25"/>
    <mergeCell ref="AA21:AA22"/>
    <mergeCell ref="AB21:AB22"/>
    <mergeCell ref="AC21:AC22"/>
    <mergeCell ref="AD21:AD22"/>
    <mergeCell ref="AE21:AE22"/>
    <mergeCell ref="V21:V22"/>
    <mergeCell ref="W21:W22"/>
    <mergeCell ref="X21:X22"/>
    <mergeCell ref="B23:B25"/>
    <mergeCell ref="C23:C25"/>
    <mergeCell ref="D23:D25"/>
    <mergeCell ref="E23:E25"/>
    <mergeCell ref="F23:F25"/>
    <mergeCell ref="G23:G25"/>
    <mergeCell ref="H23:H25"/>
    <mergeCell ref="I23:I25"/>
    <mergeCell ref="J23:J25"/>
    <mergeCell ref="B21:B22"/>
    <mergeCell ref="C21:C22"/>
    <mergeCell ref="D21:D22"/>
    <mergeCell ref="E21:E22"/>
    <mergeCell ref="F21:F22"/>
    <mergeCell ref="Y21:Y22"/>
    <mergeCell ref="Z21:Z22"/>
    <mergeCell ref="Q21:Q22"/>
    <mergeCell ref="R21:R22"/>
    <mergeCell ref="S21:S22"/>
    <mergeCell ref="T21:T22"/>
    <mergeCell ref="U21:U22"/>
    <mergeCell ref="L21:L22"/>
    <mergeCell ref="M21:M22"/>
    <mergeCell ref="N21:N22"/>
    <mergeCell ref="O21:O22"/>
    <mergeCell ref="P21:P22"/>
    <mergeCell ref="AH18:AH20"/>
    <mergeCell ref="AI18:AI20"/>
    <mergeCell ref="V18:V20"/>
    <mergeCell ref="W18:W20"/>
    <mergeCell ref="X18:X20"/>
    <mergeCell ref="Y18:Y20"/>
    <mergeCell ref="Z18:Z20"/>
    <mergeCell ref="G21:G22"/>
    <mergeCell ref="H21:H22"/>
    <mergeCell ref="I21:I22"/>
    <mergeCell ref="J21:J22"/>
    <mergeCell ref="K21:K22"/>
    <mergeCell ref="AF21:AF22"/>
    <mergeCell ref="AG21:AG22"/>
    <mergeCell ref="AI21:AI22"/>
    <mergeCell ref="AG18:AG20"/>
    <mergeCell ref="AF18:AF20"/>
    <mergeCell ref="AE18:AE20"/>
    <mergeCell ref="AD18:AD20"/>
    <mergeCell ref="U18:U20"/>
    <mergeCell ref="AA18:AA20"/>
    <mergeCell ref="AB18:AB20"/>
    <mergeCell ref="AC18:AC20"/>
    <mergeCell ref="AG13:AG15"/>
    <mergeCell ref="AG16:AG17"/>
    <mergeCell ref="B18:B20"/>
    <mergeCell ref="C18:C20"/>
    <mergeCell ref="D18:D20"/>
    <mergeCell ref="E18:E20"/>
    <mergeCell ref="F18:F20"/>
    <mergeCell ref="Q18:Q20"/>
    <mergeCell ref="R18:R20"/>
    <mergeCell ref="S18:S20"/>
    <mergeCell ref="T18:T20"/>
    <mergeCell ref="L18:L20"/>
    <mergeCell ref="M18:M20"/>
    <mergeCell ref="N18:N20"/>
    <mergeCell ref="O18:O20"/>
    <mergeCell ref="P18:P20"/>
    <mergeCell ref="G18:G20"/>
    <mergeCell ref="H18:H20"/>
    <mergeCell ref="I18:I20"/>
    <mergeCell ref="J18:J20"/>
    <mergeCell ref="K18:K20"/>
    <mergeCell ref="AA13:AA15"/>
    <mergeCell ref="AB13:AB15"/>
    <mergeCell ref="AC13:AC15"/>
    <mergeCell ref="AD13:AD15"/>
    <mergeCell ref="AE13:AE15"/>
    <mergeCell ref="AE16:AE17"/>
    <mergeCell ref="AF16:AF17"/>
    <mergeCell ref="AD16:AD17"/>
    <mergeCell ref="AC16:AC17"/>
    <mergeCell ref="AF13:AF15"/>
    <mergeCell ref="A1:B4"/>
    <mergeCell ref="C1:BG4"/>
    <mergeCell ref="BH1:BJ1"/>
    <mergeCell ref="BH2:BJ2"/>
    <mergeCell ref="BH3:BJ3"/>
    <mergeCell ref="BH4:BJ4"/>
    <mergeCell ref="A6:B6"/>
    <mergeCell ref="C6:AP6"/>
    <mergeCell ref="AQ6:BJ6"/>
    <mergeCell ref="BO10:BR10"/>
    <mergeCell ref="BS10:BV10"/>
    <mergeCell ref="K11:AC11"/>
    <mergeCell ref="AM11:AR11"/>
    <mergeCell ref="B13:B15"/>
    <mergeCell ref="C13:C15"/>
    <mergeCell ref="D13:D15"/>
    <mergeCell ref="E13:E15"/>
    <mergeCell ref="F13:F15"/>
    <mergeCell ref="U13:U15"/>
    <mergeCell ref="AH13:AH15"/>
    <mergeCell ref="AI13:AI15"/>
    <mergeCell ref="L13:L15"/>
    <mergeCell ref="M13:M15"/>
    <mergeCell ref="N13:N15"/>
    <mergeCell ref="O13:O15"/>
    <mergeCell ref="P13:P15"/>
    <mergeCell ref="G13:G15"/>
    <mergeCell ref="H13:H15"/>
    <mergeCell ref="I13:I15"/>
    <mergeCell ref="J13:J15"/>
    <mergeCell ref="K13:K15"/>
    <mergeCell ref="V13:V15"/>
    <mergeCell ref="W13:W15"/>
    <mergeCell ref="BL23:BL25"/>
    <mergeCell ref="BM23:BM25"/>
    <mergeCell ref="BO23:BO25"/>
    <mergeCell ref="BP23:BP25"/>
    <mergeCell ref="BR23:BR25"/>
    <mergeCell ref="BV23:BV25"/>
    <mergeCell ref="BS11:BS12"/>
    <mergeCell ref="BT11:BT12"/>
    <mergeCell ref="BU11:BU12"/>
    <mergeCell ref="BV11:BV12"/>
    <mergeCell ref="C7:AP7"/>
    <mergeCell ref="AQ7:BJ7"/>
    <mergeCell ref="C8:AP8"/>
    <mergeCell ref="AQ8:BJ8"/>
    <mergeCell ref="C9:AP9"/>
    <mergeCell ref="AQ9:BJ9"/>
    <mergeCell ref="A5:AN5"/>
    <mergeCell ref="AO5:BJ5"/>
    <mergeCell ref="BK23:BK25"/>
    <mergeCell ref="A10:BJ10"/>
    <mergeCell ref="BK10:BN10"/>
    <mergeCell ref="A13:A15"/>
    <mergeCell ref="A7:B7"/>
    <mergeCell ref="A8:B8"/>
    <mergeCell ref="A9:B9"/>
    <mergeCell ref="X13:X15"/>
    <mergeCell ref="Y13:Y15"/>
    <mergeCell ref="Z13:Z15"/>
    <mergeCell ref="Q13:Q15"/>
    <mergeCell ref="R13:R15"/>
    <mergeCell ref="S13:S15"/>
    <mergeCell ref="T13:T15"/>
    <mergeCell ref="AH16:AH17"/>
    <mergeCell ref="AI16:AI17"/>
  </mergeCells>
  <conditionalFormatting sqref="I18 AT13:AT33">
    <cfRule type="cellIs" dxfId="263" priority="1" operator="equal">
      <formula>"Muy Alta"</formula>
    </cfRule>
  </conditionalFormatting>
  <conditionalFormatting sqref="I18 AT13:AT33">
    <cfRule type="cellIs" dxfId="262" priority="2" operator="equal">
      <formula>"Alta"</formula>
    </cfRule>
  </conditionalFormatting>
  <conditionalFormatting sqref="I18 AT13:AT33">
    <cfRule type="cellIs" dxfId="261" priority="3" operator="equal">
      <formula>"Media"</formula>
    </cfRule>
  </conditionalFormatting>
  <conditionalFormatting sqref="I18 AT13:AT33">
    <cfRule type="cellIs" dxfId="260" priority="4" operator="equal">
      <formula>"Baja"</formula>
    </cfRule>
  </conditionalFormatting>
  <conditionalFormatting sqref="I18 AT13:AT33">
    <cfRule type="cellIs" dxfId="259" priority="5" operator="equal">
      <formula>"Muy Baja"</formula>
    </cfRule>
  </conditionalFormatting>
  <conditionalFormatting sqref="AG18">
    <cfRule type="cellIs" dxfId="258" priority="6" operator="equal">
      <formula>"Catastrófico"</formula>
    </cfRule>
  </conditionalFormatting>
  <conditionalFormatting sqref="AG18">
    <cfRule type="cellIs" dxfId="257" priority="7" operator="equal">
      <formula>"Mayor"</formula>
    </cfRule>
  </conditionalFormatting>
  <conditionalFormatting sqref="AG18">
    <cfRule type="cellIs" dxfId="256" priority="8" operator="equal">
      <formula>"Moderado"</formula>
    </cfRule>
  </conditionalFormatting>
  <conditionalFormatting sqref="AG18">
    <cfRule type="cellIs" dxfId="255" priority="9" operator="equal">
      <formula>"Menor"</formula>
    </cfRule>
  </conditionalFormatting>
  <conditionalFormatting sqref="AG18">
    <cfRule type="cellIs" dxfId="254" priority="10" operator="equal">
      <formula>"Leve"</formula>
    </cfRule>
  </conditionalFormatting>
  <conditionalFormatting sqref="AI18">
    <cfRule type="cellIs" dxfId="253" priority="11" operator="equal">
      <formula>"Extremo"</formula>
    </cfRule>
  </conditionalFormatting>
  <conditionalFormatting sqref="AI18">
    <cfRule type="cellIs" dxfId="252" priority="12" operator="equal">
      <formula>"Alto"</formula>
    </cfRule>
  </conditionalFormatting>
  <conditionalFormatting sqref="AI18">
    <cfRule type="cellIs" dxfId="251" priority="13" operator="equal">
      <formula>"Moderado"</formula>
    </cfRule>
  </conditionalFormatting>
  <conditionalFormatting sqref="AI18">
    <cfRule type="cellIs" dxfId="250" priority="14" operator="equal">
      <formula>"Bajo"</formula>
    </cfRule>
  </conditionalFormatting>
  <conditionalFormatting sqref="AV18:AV20">
    <cfRule type="cellIs" dxfId="249" priority="15" operator="equal">
      <formula>"Catastrófico"</formula>
    </cfRule>
  </conditionalFormatting>
  <conditionalFormatting sqref="AV18:AV20">
    <cfRule type="cellIs" dxfId="248" priority="16" operator="equal">
      <formula>"Mayor"</formula>
    </cfRule>
  </conditionalFormatting>
  <conditionalFormatting sqref="AV18:AV20">
    <cfRule type="cellIs" dxfId="247" priority="17" operator="equal">
      <formula>"Moderado"</formula>
    </cfRule>
  </conditionalFormatting>
  <conditionalFormatting sqref="AV18:AV20">
    <cfRule type="cellIs" dxfId="246" priority="18" operator="equal">
      <formula>"Menor"</formula>
    </cfRule>
  </conditionalFormatting>
  <conditionalFormatting sqref="AV18:AV20">
    <cfRule type="cellIs" dxfId="245" priority="19" operator="equal">
      <formula>"Leve"</formula>
    </cfRule>
  </conditionalFormatting>
  <conditionalFormatting sqref="AX18:AX20">
    <cfRule type="cellIs" dxfId="244" priority="20" operator="equal">
      <formula>"Extremo"</formula>
    </cfRule>
  </conditionalFormatting>
  <conditionalFormatting sqref="AX18:AX20">
    <cfRule type="cellIs" dxfId="243" priority="21" operator="equal">
      <formula>"Alto"</formula>
    </cfRule>
  </conditionalFormatting>
  <conditionalFormatting sqref="AX18:AX20">
    <cfRule type="cellIs" dxfId="242" priority="22" operator="equal">
      <formula>"Moderado"</formula>
    </cfRule>
  </conditionalFormatting>
  <conditionalFormatting sqref="AX18:AX20">
    <cfRule type="cellIs" dxfId="241" priority="23" operator="equal">
      <formula>"Bajo"</formula>
    </cfRule>
  </conditionalFormatting>
  <conditionalFormatting sqref="AF18">
    <cfRule type="containsText" dxfId="240" priority="24" operator="containsText" text="❌">
      <formula>NOT(ISERROR(SEARCH(("❌"),(AF18))))</formula>
    </cfRule>
  </conditionalFormatting>
  <conditionalFormatting sqref="I13">
    <cfRule type="cellIs" dxfId="239" priority="25" operator="equal">
      <formula>"Muy Alta"</formula>
    </cfRule>
  </conditionalFormatting>
  <conditionalFormatting sqref="I13">
    <cfRule type="cellIs" dxfId="238" priority="26" operator="equal">
      <formula>"Alta"</formula>
    </cfRule>
  </conditionalFormatting>
  <conditionalFormatting sqref="I13">
    <cfRule type="cellIs" dxfId="237" priority="27" operator="equal">
      <formula>"Media"</formula>
    </cfRule>
  </conditionalFormatting>
  <conditionalFormatting sqref="I13">
    <cfRule type="cellIs" dxfId="236" priority="28" operator="equal">
      <formula>"Baja"</formula>
    </cfRule>
  </conditionalFormatting>
  <conditionalFormatting sqref="I13">
    <cfRule type="cellIs" dxfId="235" priority="29" operator="equal">
      <formula>"Muy Baja"</formula>
    </cfRule>
  </conditionalFormatting>
  <conditionalFormatting sqref="AG13">
    <cfRule type="cellIs" dxfId="234" priority="30" operator="equal">
      <formula>"Catastrófico"</formula>
    </cfRule>
  </conditionalFormatting>
  <conditionalFormatting sqref="AG13">
    <cfRule type="cellIs" dxfId="233" priority="31" operator="equal">
      <formula>"Mayor"</formula>
    </cfRule>
  </conditionalFormatting>
  <conditionalFormatting sqref="AG13">
    <cfRule type="cellIs" dxfId="232" priority="32" operator="equal">
      <formula>"Moderado"</formula>
    </cfRule>
  </conditionalFormatting>
  <conditionalFormatting sqref="AG13">
    <cfRule type="cellIs" dxfId="231" priority="33" operator="equal">
      <formula>"Menor"</formula>
    </cfRule>
  </conditionalFormatting>
  <conditionalFormatting sqref="AG13">
    <cfRule type="cellIs" dxfId="230" priority="34" operator="equal">
      <formula>"Leve"</formula>
    </cfRule>
  </conditionalFormatting>
  <conditionalFormatting sqref="AI13">
    <cfRule type="cellIs" dxfId="229" priority="35" operator="equal">
      <formula>"Extremo"</formula>
    </cfRule>
  </conditionalFormatting>
  <conditionalFormatting sqref="AI13">
    <cfRule type="cellIs" dxfId="228" priority="36" operator="equal">
      <formula>"Alto"</formula>
    </cfRule>
  </conditionalFormatting>
  <conditionalFormatting sqref="AI13">
    <cfRule type="cellIs" dxfId="227" priority="37" operator="equal">
      <formula>"Moderado"</formula>
    </cfRule>
  </conditionalFormatting>
  <conditionalFormatting sqref="AI13">
    <cfRule type="cellIs" dxfId="226" priority="38" operator="equal">
      <formula>"Bajo"</formula>
    </cfRule>
  </conditionalFormatting>
  <conditionalFormatting sqref="AV13:AV15">
    <cfRule type="cellIs" dxfId="225" priority="39" operator="equal">
      <formula>"Catastrófico"</formula>
    </cfRule>
  </conditionalFormatting>
  <conditionalFormatting sqref="AV13:AV15">
    <cfRule type="cellIs" dxfId="224" priority="40" operator="equal">
      <formula>"Mayor"</formula>
    </cfRule>
  </conditionalFormatting>
  <conditionalFormatting sqref="AV13:AV15">
    <cfRule type="cellIs" dxfId="223" priority="41" operator="equal">
      <formula>"Moderado"</formula>
    </cfRule>
  </conditionalFormatting>
  <conditionalFormatting sqref="AV13:AV15">
    <cfRule type="cellIs" dxfId="222" priority="42" operator="equal">
      <formula>"Menor"</formula>
    </cfRule>
  </conditionalFormatting>
  <conditionalFormatting sqref="AV13:AV15">
    <cfRule type="cellIs" dxfId="221" priority="43" operator="equal">
      <formula>"Leve"</formula>
    </cfRule>
  </conditionalFormatting>
  <conditionalFormatting sqref="AX13:AX15">
    <cfRule type="cellIs" dxfId="220" priority="44" operator="equal">
      <formula>"Extremo"</formula>
    </cfRule>
  </conditionalFormatting>
  <conditionalFormatting sqref="AX13:AX15">
    <cfRule type="cellIs" dxfId="219" priority="45" operator="equal">
      <formula>"Alto"</formula>
    </cfRule>
  </conditionalFormatting>
  <conditionalFormatting sqref="AX13:AX15">
    <cfRule type="cellIs" dxfId="218" priority="46" operator="equal">
      <formula>"Moderado"</formula>
    </cfRule>
  </conditionalFormatting>
  <conditionalFormatting sqref="AX13:AX15">
    <cfRule type="cellIs" dxfId="217" priority="47" operator="equal">
      <formula>"Bajo"</formula>
    </cfRule>
  </conditionalFormatting>
  <conditionalFormatting sqref="AF13">
    <cfRule type="containsText" dxfId="216" priority="48" operator="containsText" text="❌">
      <formula>NOT(ISERROR(SEARCH(("❌"),(AF13))))</formula>
    </cfRule>
  </conditionalFormatting>
  <conditionalFormatting sqref="AD18 AD13">
    <cfRule type="colorScale" priority="49">
      <colorScale>
        <cfvo type="formula" val="0"/>
        <cfvo type="formula" val="6"/>
        <cfvo type="formula" val="11"/>
        <color rgb="FFFFC000"/>
        <color rgb="FFFFFF00"/>
        <color rgb="FFFF0000"/>
      </colorScale>
    </cfRule>
  </conditionalFormatting>
  <conditionalFormatting sqref="I16">
    <cfRule type="cellIs" dxfId="215" priority="50" operator="equal">
      <formula>"Muy Alta"</formula>
    </cfRule>
  </conditionalFormatting>
  <conditionalFormatting sqref="I16">
    <cfRule type="cellIs" dxfId="214" priority="51" operator="equal">
      <formula>"Alta"</formula>
    </cfRule>
  </conditionalFormatting>
  <conditionalFormatting sqref="I16">
    <cfRule type="cellIs" dxfId="213" priority="52" operator="equal">
      <formula>"Media"</formula>
    </cfRule>
  </conditionalFormatting>
  <conditionalFormatting sqref="I16">
    <cfRule type="cellIs" dxfId="212" priority="53" operator="equal">
      <formula>"Baja"</formula>
    </cfRule>
  </conditionalFormatting>
  <conditionalFormatting sqref="I16">
    <cfRule type="cellIs" dxfId="211" priority="54" operator="equal">
      <formula>"Muy Baja"</formula>
    </cfRule>
  </conditionalFormatting>
  <conditionalFormatting sqref="AG16">
    <cfRule type="cellIs" dxfId="210" priority="55" operator="equal">
      <formula>"Catastrófico"</formula>
    </cfRule>
  </conditionalFormatting>
  <conditionalFormatting sqref="AG16">
    <cfRule type="cellIs" dxfId="209" priority="56" operator="equal">
      <formula>"Mayor"</formula>
    </cfRule>
  </conditionalFormatting>
  <conditionalFormatting sqref="AG16">
    <cfRule type="cellIs" dxfId="208" priority="57" operator="equal">
      <formula>"Moderado"</formula>
    </cfRule>
  </conditionalFormatting>
  <conditionalFormatting sqref="AG16">
    <cfRule type="cellIs" dxfId="207" priority="58" operator="equal">
      <formula>"Menor"</formula>
    </cfRule>
  </conditionalFormatting>
  <conditionalFormatting sqref="AG16">
    <cfRule type="cellIs" dxfId="206" priority="59" operator="equal">
      <formula>"Leve"</formula>
    </cfRule>
  </conditionalFormatting>
  <conditionalFormatting sqref="AI16">
    <cfRule type="cellIs" dxfId="205" priority="60" operator="equal">
      <formula>"Extremo"</formula>
    </cfRule>
  </conditionalFormatting>
  <conditionalFormatting sqref="AI16">
    <cfRule type="cellIs" dxfId="204" priority="61" operator="equal">
      <formula>"Alto"</formula>
    </cfRule>
  </conditionalFormatting>
  <conditionalFormatting sqref="AI16">
    <cfRule type="cellIs" dxfId="203" priority="62" operator="equal">
      <formula>"Moderado"</formula>
    </cfRule>
  </conditionalFormatting>
  <conditionalFormatting sqref="AI16">
    <cfRule type="cellIs" dxfId="202" priority="63" operator="equal">
      <formula>"Bajo"</formula>
    </cfRule>
  </conditionalFormatting>
  <conditionalFormatting sqref="AV16:AV17">
    <cfRule type="cellIs" dxfId="201" priority="64" operator="equal">
      <formula>"Catastrófico"</formula>
    </cfRule>
  </conditionalFormatting>
  <conditionalFormatting sqref="AV16:AV17">
    <cfRule type="cellIs" dxfId="200" priority="65" operator="equal">
      <formula>"Mayor"</formula>
    </cfRule>
  </conditionalFormatting>
  <conditionalFormatting sqref="AV16:AV17">
    <cfRule type="cellIs" dxfId="199" priority="66" operator="equal">
      <formula>"Moderado"</formula>
    </cfRule>
  </conditionalFormatting>
  <conditionalFormatting sqref="AV16:AV17">
    <cfRule type="cellIs" dxfId="198" priority="67" operator="equal">
      <formula>"Menor"</formula>
    </cfRule>
  </conditionalFormatting>
  <conditionalFormatting sqref="AV16:AV17">
    <cfRule type="cellIs" dxfId="197" priority="68" operator="equal">
      <formula>"Leve"</formula>
    </cfRule>
  </conditionalFormatting>
  <conditionalFormatting sqref="AX16:AX17">
    <cfRule type="cellIs" dxfId="196" priority="69" operator="equal">
      <formula>"Extremo"</formula>
    </cfRule>
  </conditionalFormatting>
  <conditionalFormatting sqref="AX16:AX17">
    <cfRule type="cellIs" dxfId="195" priority="70" operator="equal">
      <formula>"Alto"</formula>
    </cfRule>
  </conditionalFormatting>
  <conditionalFormatting sqref="AX16:AX17">
    <cfRule type="cellIs" dxfId="194" priority="71" operator="equal">
      <formula>"Moderado"</formula>
    </cfRule>
  </conditionalFormatting>
  <conditionalFormatting sqref="AX16:AX17">
    <cfRule type="cellIs" dxfId="193" priority="72" operator="equal">
      <formula>"Bajo"</formula>
    </cfRule>
  </conditionalFormatting>
  <conditionalFormatting sqref="AF16">
    <cfRule type="containsText" dxfId="192" priority="73" operator="containsText" text="❌">
      <formula>NOT(ISERROR(SEARCH(("❌"),(AF16))))</formula>
    </cfRule>
  </conditionalFormatting>
  <conditionalFormatting sqref="AD16">
    <cfRule type="colorScale" priority="74">
      <colorScale>
        <cfvo type="formula" val="0"/>
        <cfvo type="formula" val="6"/>
        <cfvo type="formula" val="11"/>
        <color rgb="FFFFC000"/>
        <color rgb="FFFFFF00"/>
        <color rgb="FFFF0000"/>
      </colorScale>
    </cfRule>
  </conditionalFormatting>
  <conditionalFormatting sqref="I21">
    <cfRule type="cellIs" dxfId="191" priority="75" operator="equal">
      <formula>"Muy Alta"</formula>
    </cfRule>
  </conditionalFormatting>
  <conditionalFormatting sqref="I21">
    <cfRule type="cellIs" dxfId="190" priority="76" operator="equal">
      <formula>"Alta"</formula>
    </cfRule>
  </conditionalFormatting>
  <conditionalFormatting sqref="I21">
    <cfRule type="cellIs" dxfId="189" priority="77" operator="equal">
      <formula>"Media"</formula>
    </cfRule>
  </conditionalFormatting>
  <conditionalFormatting sqref="I21">
    <cfRule type="cellIs" dxfId="188" priority="78" operator="equal">
      <formula>"Baja"</formula>
    </cfRule>
  </conditionalFormatting>
  <conditionalFormatting sqref="I21">
    <cfRule type="cellIs" dxfId="187" priority="79" operator="equal">
      <formula>"Muy Baja"</formula>
    </cfRule>
  </conditionalFormatting>
  <conditionalFormatting sqref="AG21">
    <cfRule type="cellIs" dxfId="186" priority="80" operator="equal">
      <formula>"Catastrófico"</formula>
    </cfRule>
  </conditionalFormatting>
  <conditionalFormatting sqref="AG21">
    <cfRule type="cellIs" dxfId="185" priority="81" operator="equal">
      <formula>"Mayor"</formula>
    </cfRule>
  </conditionalFormatting>
  <conditionalFormatting sqref="AG21">
    <cfRule type="cellIs" dxfId="184" priority="82" operator="equal">
      <formula>"Moderado"</formula>
    </cfRule>
  </conditionalFormatting>
  <conditionalFormatting sqref="AG21">
    <cfRule type="cellIs" dxfId="183" priority="83" operator="equal">
      <formula>"Menor"</formula>
    </cfRule>
  </conditionalFormatting>
  <conditionalFormatting sqref="AG21">
    <cfRule type="cellIs" dxfId="182" priority="84" operator="equal">
      <formula>"Leve"</formula>
    </cfRule>
  </conditionalFormatting>
  <conditionalFormatting sqref="AI21">
    <cfRule type="cellIs" dxfId="181" priority="85" operator="equal">
      <formula>"Extremo"</formula>
    </cfRule>
  </conditionalFormatting>
  <conditionalFormatting sqref="AI21">
    <cfRule type="cellIs" dxfId="180" priority="86" operator="equal">
      <formula>"Alto"</formula>
    </cfRule>
  </conditionalFormatting>
  <conditionalFormatting sqref="AI21">
    <cfRule type="cellIs" dxfId="179" priority="87" operator="equal">
      <formula>"Moderado"</formula>
    </cfRule>
  </conditionalFormatting>
  <conditionalFormatting sqref="AI21">
    <cfRule type="cellIs" dxfId="178" priority="88" operator="equal">
      <formula>"Bajo"</formula>
    </cfRule>
  </conditionalFormatting>
  <conditionalFormatting sqref="AV21:AV22">
    <cfRule type="cellIs" dxfId="177" priority="89" operator="equal">
      <formula>"Catastrófico"</formula>
    </cfRule>
  </conditionalFormatting>
  <conditionalFormatting sqref="AV21:AV22">
    <cfRule type="cellIs" dxfId="176" priority="90" operator="equal">
      <formula>"Mayor"</formula>
    </cfRule>
  </conditionalFormatting>
  <conditionalFormatting sqref="AV21:AV22">
    <cfRule type="cellIs" dxfId="175" priority="91" operator="equal">
      <formula>"Moderado"</formula>
    </cfRule>
  </conditionalFormatting>
  <conditionalFormatting sqref="AV21:AV22">
    <cfRule type="cellIs" dxfId="174" priority="92" operator="equal">
      <formula>"Menor"</formula>
    </cfRule>
  </conditionalFormatting>
  <conditionalFormatting sqref="AV21:AV22">
    <cfRule type="cellIs" dxfId="173" priority="93" operator="equal">
      <formula>"Leve"</formula>
    </cfRule>
  </conditionalFormatting>
  <conditionalFormatting sqref="AX21:AX22">
    <cfRule type="cellIs" dxfId="172" priority="94" operator="equal">
      <formula>"Extremo"</formula>
    </cfRule>
  </conditionalFormatting>
  <conditionalFormatting sqref="AX21:AX22">
    <cfRule type="cellIs" dxfId="171" priority="95" operator="equal">
      <formula>"Alto"</formula>
    </cfRule>
  </conditionalFormatting>
  <conditionalFormatting sqref="AX21:AX22">
    <cfRule type="cellIs" dxfId="170" priority="96" operator="equal">
      <formula>"Moderado"</formula>
    </cfRule>
  </conditionalFormatting>
  <conditionalFormatting sqref="AX21:AX22">
    <cfRule type="cellIs" dxfId="169" priority="97" operator="equal">
      <formula>"Bajo"</formula>
    </cfRule>
  </conditionalFormatting>
  <conditionalFormatting sqref="AF21">
    <cfRule type="containsText" dxfId="168" priority="98" operator="containsText" text="❌">
      <formula>NOT(ISERROR(SEARCH(("❌"),(AF21))))</formula>
    </cfRule>
  </conditionalFormatting>
  <conditionalFormatting sqref="AD21">
    <cfRule type="colorScale" priority="99">
      <colorScale>
        <cfvo type="formula" val="0"/>
        <cfvo type="formula" val="6"/>
        <cfvo type="formula" val="11"/>
        <color rgb="FFFFC000"/>
        <color rgb="FFFFFF00"/>
        <color rgb="FFFF0000"/>
      </colorScale>
    </cfRule>
  </conditionalFormatting>
  <conditionalFormatting sqref="I31">
    <cfRule type="cellIs" dxfId="167" priority="100" operator="equal">
      <formula>"Muy Alta"</formula>
    </cfRule>
  </conditionalFormatting>
  <conditionalFormatting sqref="I31">
    <cfRule type="cellIs" dxfId="166" priority="101" operator="equal">
      <formula>"Alta"</formula>
    </cfRule>
  </conditionalFormatting>
  <conditionalFormatting sqref="I31">
    <cfRule type="cellIs" dxfId="165" priority="102" operator="equal">
      <formula>"Media"</formula>
    </cfRule>
  </conditionalFormatting>
  <conditionalFormatting sqref="I31">
    <cfRule type="cellIs" dxfId="164" priority="103" operator="equal">
      <formula>"Baja"</formula>
    </cfRule>
  </conditionalFormatting>
  <conditionalFormatting sqref="I31">
    <cfRule type="cellIs" dxfId="163" priority="104" operator="equal">
      <formula>"Muy Baja"</formula>
    </cfRule>
  </conditionalFormatting>
  <conditionalFormatting sqref="AG31">
    <cfRule type="cellIs" dxfId="162" priority="105" operator="equal">
      <formula>"Catastrófico"</formula>
    </cfRule>
  </conditionalFormatting>
  <conditionalFormatting sqref="AG31">
    <cfRule type="cellIs" dxfId="161" priority="106" operator="equal">
      <formula>"Mayor"</formula>
    </cfRule>
  </conditionalFormatting>
  <conditionalFormatting sqref="AG31">
    <cfRule type="cellIs" dxfId="160" priority="107" operator="equal">
      <formula>"Moderado"</formula>
    </cfRule>
  </conditionalFormatting>
  <conditionalFormatting sqref="AG31">
    <cfRule type="cellIs" dxfId="159" priority="108" operator="equal">
      <formula>"Menor"</formula>
    </cfRule>
  </conditionalFormatting>
  <conditionalFormatting sqref="AG31">
    <cfRule type="cellIs" dxfId="158" priority="109" operator="equal">
      <formula>"Leve"</formula>
    </cfRule>
  </conditionalFormatting>
  <conditionalFormatting sqref="AI31">
    <cfRule type="cellIs" dxfId="157" priority="110" operator="equal">
      <formula>"Extremo"</formula>
    </cfRule>
  </conditionalFormatting>
  <conditionalFormatting sqref="AI31">
    <cfRule type="cellIs" dxfId="156" priority="111" operator="equal">
      <formula>"Alto"</formula>
    </cfRule>
  </conditionalFormatting>
  <conditionalFormatting sqref="AI31">
    <cfRule type="cellIs" dxfId="155" priority="112" operator="equal">
      <formula>"Moderado"</formula>
    </cfRule>
  </conditionalFormatting>
  <conditionalFormatting sqref="AI31">
    <cfRule type="cellIs" dxfId="154" priority="113" operator="equal">
      <formula>"Bajo"</formula>
    </cfRule>
  </conditionalFormatting>
  <conditionalFormatting sqref="AV31">
    <cfRule type="cellIs" dxfId="153" priority="114" operator="equal">
      <formula>"Catastrófico"</formula>
    </cfRule>
  </conditionalFormatting>
  <conditionalFormatting sqref="AV31">
    <cfRule type="cellIs" dxfId="152" priority="115" operator="equal">
      <formula>"Mayor"</formula>
    </cfRule>
  </conditionalFormatting>
  <conditionalFormatting sqref="AV31">
    <cfRule type="cellIs" dxfId="151" priority="116" operator="equal">
      <formula>"Moderado"</formula>
    </cfRule>
  </conditionalFormatting>
  <conditionalFormatting sqref="AV31">
    <cfRule type="cellIs" dxfId="150" priority="117" operator="equal">
      <formula>"Menor"</formula>
    </cfRule>
  </conditionalFormatting>
  <conditionalFormatting sqref="AV31">
    <cfRule type="cellIs" dxfId="149" priority="118" operator="equal">
      <formula>"Leve"</formula>
    </cfRule>
  </conditionalFormatting>
  <conditionalFormatting sqref="AX31">
    <cfRule type="cellIs" dxfId="148" priority="119" operator="equal">
      <formula>"Extremo"</formula>
    </cfRule>
  </conditionalFormatting>
  <conditionalFormatting sqref="AX31">
    <cfRule type="cellIs" dxfId="147" priority="120" operator="equal">
      <formula>"Alto"</formula>
    </cfRule>
  </conditionalFormatting>
  <conditionalFormatting sqref="AX31">
    <cfRule type="cellIs" dxfId="146" priority="121" operator="equal">
      <formula>"Moderado"</formula>
    </cfRule>
  </conditionalFormatting>
  <conditionalFormatting sqref="AX31">
    <cfRule type="cellIs" dxfId="145" priority="122" operator="equal">
      <formula>"Bajo"</formula>
    </cfRule>
  </conditionalFormatting>
  <conditionalFormatting sqref="AF31">
    <cfRule type="containsText" dxfId="144" priority="123" operator="containsText" text="❌">
      <formula>NOT(ISERROR(SEARCH(("❌"),(AF31))))</formula>
    </cfRule>
  </conditionalFormatting>
  <conditionalFormatting sqref="AD31">
    <cfRule type="colorScale" priority="124">
      <colorScale>
        <cfvo type="formula" val="0"/>
        <cfvo type="formula" val="6"/>
        <cfvo type="formula" val="11"/>
        <color rgb="FFFFC000"/>
        <color rgb="FFFFFF00"/>
        <color rgb="FFFF0000"/>
      </colorScale>
    </cfRule>
  </conditionalFormatting>
  <conditionalFormatting sqref="I28">
    <cfRule type="cellIs" dxfId="143" priority="125" operator="equal">
      <formula>"Muy Alta"</formula>
    </cfRule>
  </conditionalFormatting>
  <conditionalFormatting sqref="I28">
    <cfRule type="cellIs" dxfId="142" priority="126" operator="equal">
      <formula>"Alta"</formula>
    </cfRule>
  </conditionalFormatting>
  <conditionalFormatting sqref="I28">
    <cfRule type="cellIs" dxfId="141" priority="127" operator="equal">
      <formula>"Media"</formula>
    </cfRule>
  </conditionalFormatting>
  <conditionalFormatting sqref="I28">
    <cfRule type="cellIs" dxfId="140" priority="128" operator="equal">
      <formula>"Baja"</formula>
    </cfRule>
  </conditionalFormatting>
  <conditionalFormatting sqref="I28">
    <cfRule type="cellIs" dxfId="139" priority="129" operator="equal">
      <formula>"Muy Baja"</formula>
    </cfRule>
  </conditionalFormatting>
  <conditionalFormatting sqref="AG28">
    <cfRule type="cellIs" dxfId="138" priority="130" operator="equal">
      <formula>"Catastrófico"</formula>
    </cfRule>
  </conditionalFormatting>
  <conditionalFormatting sqref="AG28">
    <cfRule type="cellIs" dxfId="137" priority="131" operator="equal">
      <formula>"Mayor"</formula>
    </cfRule>
  </conditionalFormatting>
  <conditionalFormatting sqref="AG28">
    <cfRule type="cellIs" dxfId="136" priority="132" operator="equal">
      <formula>"Moderado"</formula>
    </cfRule>
  </conditionalFormatting>
  <conditionalFormatting sqref="AG28">
    <cfRule type="cellIs" dxfId="135" priority="133" operator="equal">
      <formula>"Menor"</formula>
    </cfRule>
  </conditionalFormatting>
  <conditionalFormatting sqref="AG28">
    <cfRule type="cellIs" dxfId="134" priority="134" operator="equal">
      <formula>"Leve"</formula>
    </cfRule>
  </conditionalFormatting>
  <conditionalFormatting sqref="AI28">
    <cfRule type="cellIs" dxfId="133" priority="135" operator="equal">
      <formula>"Extremo"</formula>
    </cfRule>
  </conditionalFormatting>
  <conditionalFormatting sqref="AI28">
    <cfRule type="cellIs" dxfId="132" priority="136" operator="equal">
      <formula>"Alto"</formula>
    </cfRule>
  </conditionalFormatting>
  <conditionalFormatting sqref="AI28">
    <cfRule type="cellIs" dxfId="131" priority="137" operator="equal">
      <formula>"Moderado"</formula>
    </cfRule>
  </conditionalFormatting>
  <conditionalFormatting sqref="AI28">
    <cfRule type="cellIs" dxfId="130" priority="138" operator="equal">
      <formula>"Bajo"</formula>
    </cfRule>
  </conditionalFormatting>
  <conditionalFormatting sqref="AV28">
    <cfRule type="cellIs" dxfId="129" priority="139" operator="equal">
      <formula>"Catastrófico"</formula>
    </cfRule>
  </conditionalFormatting>
  <conditionalFormatting sqref="AV28">
    <cfRule type="cellIs" dxfId="128" priority="140" operator="equal">
      <formula>"Mayor"</formula>
    </cfRule>
  </conditionalFormatting>
  <conditionalFormatting sqref="AV28">
    <cfRule type="cellIs" dxfId="127" priority="141" operator="equal">
      <formula>"Moderado"</formula>
    </cfRule>
  </conditionalFormatting>
  <conditionalFormatting sqref="AV28">
    <cfRule type="cellIs" dxfId="126" priority="142" operator="equal">
      <formula>"Menor"</formula>
    </cfRule>
  </conditionalFormatting>
  <conditionalFormatting sqref="AV28">
    <cfRule type="cellIs" dxfId="125" priority="143" operator="equal">
      <formula>"Leve"</formula>
    </cfRule>
  </conditionalFormatting>
  <conditionalFormatting sqref="AX28">
    <cfRule type="cellIs" dxfId="124" priority="144" operator="equal">
      <formula>"Extremo"</formula>
    </cfRule>
  </conditionalFormatting>
  <conditionalFormatting sqref="AX28">
    <cfRule type="cellIs" dxfId="123" priority="145" operator="equal">
      <formula>"Alto"</formula>
    </cfRule>
  </conditionalFormatting>
  <conditionalFormatting sqref="AX28">
    <cfRule type="cellIs" dxfId="122" priority="146" operator="equal">
      <formula>"Moderado"</formula>
    </cfRule>
  </conditionalFormatting>
  <conditionalFormatting sqref="AX28">
    <cfRule type="cellIs" dxfId="121" priority="147" operator="equal">
      <formula>"Bajo"</formula>
    </cfRule>
  </conditionalFormatting>
  <conditionalFormatting sqref="AF28">
    <cfRule type="containsText" dxfId="120" priority="148" operator="containsText" text="❌">
      <formula>NOT(ISERROR(SEARCH(("❌"),(AF28))))</formula>
    </cfRule>
  </conditionalFormatting>
  <conditionalFormatting sqref="AD28">
    <cfRule type="colorScale" priority="149">
      <colorScale>
        <cfvo type="formula" val="0"/>
        <cfvo type="formula" val="6"/>
        <cfvo type="formula" val="11"/>
        <color rgb="FFFFC000"/>
        <color rgb="FFFFFF00"/>
        <color rgb="FFFF0000"/>
      </colorScale>
    </cfRule>
  </conditionalFormatting>
  <conditionalFormatting sqref="I29">
    <cfRule type="cellIs" dxfId="119" priority="150" operator="equal">
      <formula>"Muy Alta"</formula>
    </cfRule>
  </conditionalFormatting>
  <conditionalFormatting sqref="I29">
    <cfRule type="cellIs" dxfId="118" priority="151" operator="equal">
      <formula>"Alta"</formula>
    </cfRule>
  </conditionalFormatting>
  <conditionalFormatting sqref="I29">
    <cfRule type="cellIs" dxfId="117" priority="152" operator="equal">
      <formula>"Media"</formula>
    </cfRule>
  </conditionalFormatting>
  <conditionalFormatting sqref="I29">
    <cfRule type="cellIs" dxfId="116" priority="153" operator="equal">
      <formula>"Baja"</formula>
    </cfRule>
  </conditionalFormatting>
  <conditionalFormatting sqref="I29">
    <cfRule type="cellIs" dxfId="115" priority="154" operator="equal">
      <formula>"Muy Baja"</formula>
    </cfRule>
  </conditionalFormatting>
  <conditionalFormatting sqref="AG29">
    <cfRule type="cellIs" dxfId="114" priority="155" operator="equal">
      <formula>"Catastrófico"</formula>
    </cfRule>
  </conditionalFormatting>
  <conditionalFormatting sqref="AG29">
    <cfRule type="cellIs" dxfId="113" priority="156" operator="equal">
      <formula>"Mayor"</formula>
    </cfRule>
  </conditionalFormatting>
  <conditionalFormatting sqref="AG29">
    <cfRule type="cellIs" dxfId="112" priority="157" operator="equal">
      <formula>"Moderado"</formula>
    </cfRule>
  </conditionalFormatting>
  <conditionalFormatting sqref="AG29">
    <cfRule type="cellIs" dxfId="111" priority="158" operator="equal">
      <formula>"Menor"</formula>
    </cfRule>
  </conditionalFormatting>
  <conditionalFormatting sqref="AG29">
    <cfRule type="cellIs" dxfId="110" priority="159" operator="equal">
      <formula>"Leve"</formula>
    </cfRule>
  </conditionalFormatting>
  <conditionalFormatting sqref="AI29">
    <cfRule type="cellIs" dxfId="109" priority="160" operator="equal">
      <formula>"Extremo"</formula>
    </cfRule>
  </conditionalFormatting>
  <conditionalFormatting sqref="AI29">
    <cfRule type="cellIs" dxfId="108" priority="161" operator="equal">
      <formula>"Alto"</formula>
    </cfRule>
  </conditionalFormatting>
  <conditionalFormatting sqref="AI29">
    <cfRule type="cellIs" dxfId="107" priority="162" operator="equal">
      <formula>"Moderado"</formula>
    </cfRule>
  </conditionalFormatting>
  <conditionalFormatting sqref="AI29">
    <cfRule type="cellIs" dxfId="106" priority="163" operator="equal">
      <formula>"Bajo"</formula>
    </cfRule>
  </conditionalFormatting>
  <conditionalFormatting sqref="AV29">
    <cfRule type="cellIs" dxfId="105" priority="164" operator="equal">
      <formula>"Catastrófico"</formula>
    </cfRule>
  </conditionalFormatting>
  <conditionalFormatting sqref="AV29">
    <cfRule type="cellIs" dxfId="104" priority="165" operator="equal">
      <formula>"Mayor"</formula>
    </cfRule>
  </conditionalFormatting>
  <conditionalFormatting sqref="AV29">
    <cfRule type="cellIs" dxfId="103" priority="166" operator="equal">
      <formula>"Moderado"</formula>
    </cfRule>
  </conditionalFormatting>
  <conditionalFormatting sqref="AV29">
    <cfRule type="cellIs" dxfId="102" priority="167" operator="equal">
      <formula>"Menor"</formula>
    </cfRule>
  </conditionalFormatting>
  <conditionalFormatting sqref="AV29">
    <cfRule type="cellIs" dxfId="101" priority="168" operator="equal">
      <formula>"Leve"</formula>
    </cfRule>
  </conditionalFormatting>
  <conditionalFormatting sqref="AX29">
    <cfRule type="cellIs" dxfId="100" priority="169" operator="equal">
      <formula>"Extremo"</formula>
    </cfRule>
  </conditionalFormatting>
  <conditionalFormatting sqref="AX29">
    <cfRule type="cellIs" dxfId="99" priority="170" operator="equal">
      <formula>"Alto"</formula>
    </cfRule>
  </conditionalFormatting>
  <conditionalFormatting sqref="AX29">
    <cfRule type="cellIs" dxfId="98" priority="171" operator="equal">
      <formula>"Moderado"</formula>
    </cfRule>
  </conditionalFormatting>
  <conditionalFormatting sqref="AX29">
    <cfRule type="cellIs" dxfId="97" priority="172" operator="equal">
      <formula>"Bajo"</formula>
    </cfRule>
  </conditionalFormatting>
  <conditionalFormatting sqref="AF29">
    <cfRule type="containsText" dxfId="96" priority="173" operator="containsText" text="❌">
      <formula>NOT(ISERROR(SEARCH(("❌"),(AF29))))</formula>
    </cfRule>
  </conditionalFormatting>
  <conditionalFormatting sqref="AD29">
    <cfRule type="colorScale" priority="174">
      <colorScale>
        <cfvo type="formula" val="0"/>
        <cfvo type="formula" val="6"/>
        <cfvo type="formula" val="11"/>
        <color rgb="FFFFC000"/>
        <color rgb="FFFFFF00"/>
        <color rgb="FFFF0000"/>
      </colorScale>
    </cfRule>
  </conditionalFormatting>
  <conditionalFormatting sqref="I30">
    <cfRule type="cellIs" dxfId="95" priority="175" operator="equal">
      <formula>"Muy Alta"</formula>
    </cfRule>
  </conditionalFormatting>
  <conditionalFormatting sqref="I30">
    <cfRule type="cellIs" dxfId="94" priority="176" operator="equal">
      <formula>"Alta"</formula>
    </cfRule>
  </conditionalFormatting>
  <conditionalFormatting sqref="I30">
    <cfRule type="cellIs" dxfId="93" priority="177" operator="equal">
      <formula>"Media"</formula>
    </cfRule>
  </conditionalFormatting>
  <conditionalFormatting sqref="I30">
    <cfRule type="cellIs" dxfId="92" priority="178" operator="equal">
      <formula>"Baja"</formula>
    </cfRule>
  </conditionalFormatting>
  <conditionalFormatting sqref="I30">
    <cfRule type="cellIs" dxfId="91" priority="179" operator="equal">
      <formula>"Muy Baja"</formula>
    </cfRule>
  </conditionalFormatting>
  <conditionalFormatting sqref="AG30">
    <cfRule type="cellIs" dxfId="90" priority="180" operator="equal">
      <formula>"Catastrófico"</formula>
    </cfRule>
  </conditionalFormatting>
  <conditionalFormatting sqref="AG30">
    <cfRule type="cellIs" dxfId="89" priority="181" operator="equal">
      <formula>"Mayor"</formula>
    </cfRule>
  </conditionalFormatting>
  <conditionalFormatting sqref="AG30">
    <cfRule type="cellIs" dxfId="88" priority="182" operator="equal">
      <formula>"Moderado"</formula>
    </cfRule>
  </conditionalFormatting>
  <conditionalFormatting sqref="AG30">
    <cfRule type="cellIs" dxfId="87" priority="183" operator="equal">
      <formula>"Menor"</formula>
    </cfRule>
  </conditionalFormatting>
  <conditionalFormatting sqref="AG30">
    <cfRule type="cellIs" dxfId="86" priority="184" operator="equal">
      <formula>"Leve"</formula>
    </cfRule>
  </conditionalFormatting>
  <conditionalFormatting sqref="AI30">
    <cfRule type="cellIs" dxfId="85" priority="185" operator="equal">
      <formula>"Extremo"</formula>
    </cfRule>
  </conditionalFormatting>
  <conditionalFormatting sqref="AI30">
    <cfRule type="cellIs" dxfId="84" priority="186" operator="equal">
      <formula>"Alto"</formula>
    </cfRule>
  </conditionalFormatting>
  <conditionalFormatting sqref="AI30">
    <cfRule type="cellIs" dxfId="83" priority="187" operator="equal">
      <formula>"Moderado"</formula>
    </cfRule>
  </conditionalFormatting>
  <conditionalFormatting sqref="AI30">
    <cfRule type="cellIs" dxfId="82" priority="188" operator="equal">
      <formula>"Bajo"</formula>
    </cfRule>
  </conditionalFormatting>
  <conditionalFormatting sqref="AV30">
    <cfRule type="cellIs" dxfId="81" priority="189" operator="equal">
      <formula>"Catastrófico"</formula>
    </cfRule>
  </conditionalFormatting>
  <conditionalFormatting sqref="AV30">
    <cfRule type="cellIs" dxfId="80" priority="190" operator="equal">
      <formula>"Mayor"</formula>
    </cfRule>
  </conditionalFormatting>
  <conditionalFormatting sqref="AV30">
    <cfRule type="cellIs" dxfId="79" priority="191" operator="equal">
      <formula>"Moderado"</formula>
    </cfRule>
  </conditionalFormatting>
  <conditionalFormatting sqref="AV30">
    <cfRule type="cellIs" dxfId="78" priority="192" operator="equal">
      <formula>"Menor"</formula>
    </cfRule>
  </conditionalFormatting>
  <conditionalFormatting sqref="AV30">
    <cfRule type="cellIs" dxfId="77" priority="193" operator="equal">
      <formula>"Leve"</formula>
    </cfRule>
  </conditionalFormatting>
  <conditionalFormatting sqref="AX30">
    <cfRule type="cellIs" dxfId="76" priority="194" operator="equal">
      <formula>"Extremo"</formula>
    </cfRule>
  </conditionalFormatting>
  <conditionalFormatting sqref="AX30">
    <cfRule type="cellIs" dxfId="75" priority="195" operator="equal">
      <formula>"Alto"</formula>
    </cfRule>
  </conditionalFormatting>
  <conditionalFormatting sqref="AX30">
    <cfRule type="cellIs" dxfId="74" priority="196" operator="equal">
      <formula>"Moderado"</formula>
    </cfRule>
  </conditionalFormatting>
  <conditionalFormatting sqref="AX30">
    <cfRule type="cellIs" dxfId="73" priority="197" operator="equal">
      <formula>"Bajo"</formula>
    </cfRule>
  </conditionalFormatting>
  <conditionalFormatting sqref="AF30">
    <cfRule type="containsText" dxfId="72" priority="198" operator="containsText" text="❌">
      <formula>NOT(ISERROR(SEARCH(("❌"),(AF30))))</formula>
    </cfRule>
  </conditionalFormatting>
  <conditionalFormatting sqref="AD30">
    <cfRule type="colorScale" priority="199">
      <colorScale>
        <cfvo type="formula" val="0"/>
        <cfvo type="formula" val="6"/>
        <cfvo type="formula" val="11"/>
        <color rgb="FFFFC000"/>
        <color rgb="FFFFFF00"/>
        <color rgb="FFFF0000"/>
      </colorScale>
    </cfRule>
  </conditionalFormatting>
  <conditionalFormatting sqref="I23">
    <cfRule type="cellIs" dxfId="71" priority="200" operator="equal">
      <formula>"Muy Alta"</formula>
    </cfRule>
  </conditionalFormatting>
  <conditionalFormatting sqref="I23">
    <cfRule type="cellIs" dxfId="70" priority="201" operator="equal">
      <formula>"Alta"</formula>
    </cfRule>
  </conditionalFormatting>
  <conditionalFormatting sqref="I23">
    <cfRule type="cellIs" dxfId="69" priority="202" operator="equal">
      <formula>"Media"</formula>
    </cfRule>
  </conditionalFormatting>
  <conditionalFormatting sqref="I23">
    <cfRule type="cellIs" dxfId="68" priority="203" operator="equal">
      <formula>"Baja"</formula>
    </cfRule>
  </conditionalFormatting>
  <conditionalFormatting sqref="I23">
    <cfRule type="cellIs" dxfId="67" priority="204" operator="equal">
      <formula>"Muy Baja"</formula>
    </cfRule>
  </conditionalFormatting>
  <conditionalFormatting sqref="AG23">
    <cfRule type="cellIs" dxfId="66" priority="205" operator="equal">
      <formula>"Catastrófico"</formula>
    </cfRule>
  </conditionalFormatting>
  <conditionalFormatting sqref="AG23">
    <cfRule type="cellIs" dxfId="65" priority="206" operator="equal">
      <formula>"Mayor"</formula>
    </cfRule>
  </conditionalFormatting>
  <conditionalFormatting sqref="AG23">
    <cfRule type="cellIs" dxfId="64" priority="207" operator="equal">
      <formula>"Moderado"</formula>
    </cfRule>
  </conditionalFormatting>
  <conditionalFormatting sqref="AG23">
    <cfRule type="cellIs" dxfId="63" priority="208" operator="equal">
      <formula>"Menor"</formula>
    </cfRule>
  </conditionalFormatting>
  <conditionalFormatting sqref="AG23">
    <cfRule type="cellIs" dxfId="62" priority="209" operator="equal">
      <formula>"Leve"</formula>
    </cfRule>
  </conditionalFormatting>
  <conditionalFormatting sqref="AI23">
    <cfRule type="cellIs" dxfId="61" priority="210" operator="equal">
      <formula>"Extremo"</formula>
    </cfRule>
  </conditionalFormatting>
  <conditionalFormatting sqref="AI23">
    <cfRule type="cellIs" dxfId="60" priority="211" operator="equal">
      <formula>"Alto"</formula>
    </cfRule>
  </conditionalFormatting>
  <conditionalFormatting sqref="AI23">
    <cfRule type="cellIs" dxfId="59" priority="212" operator="equal">
      <formula>"Moderado"</formula>
    </cfRule>
  </conditionalFormatting>
  <conditionalFormatting sqref="AI23">
    <cfRule type="cellIs" dxfId="58" priority="213" operator="equal">
      <formula>"Bajo"</formula>
    </cfRule>
  </conditionalFormatting>
  <conditionalFormatting sqref="AV23:AV25">
    <cfRule type="cellIs" dxfId="57" priority="214" operator="equal">
      <formula>"Catastrófico"</formula>
    </cfRule>
  </conditionalFormatting>
  <conditionalFormatting sqref="AV23:AV25">
    <cfRule type="cellIs" dxfId="56" priority="215" operator="equal">
      <formula>"Mayor"</formula>
    </cfRule>
  </conditionalFormatting>
  <conditionalFormatting sqref="AV23:AV25">
    <cfRule type="cellIs" dxfId="55" priority="216" operator="equal">
      <formula>"Moderado"</formula>
    </cfRule>
  </conditionalFormatting>
  <conditionalFormatting sqref="AV23:AV25">
    <cfRule type="cellIs" dxfId="54" priority="217" operator="equal">
      <formula>"Menor"</formula>
    </cfRule>
  </conditionalFormatting>
  <conditionalFormatting sqref="AV23:AV25">
    <cfRule type="cellIs" dxfId="53" priority="218" operator="equal">
      <formula>"Leve"</formula>
    </cfRule>
  </conditionalFormatting>
  <conditionalFormatting sqref="AX23:AX25">
    <cfRule type="cellIs" dxfId="52" priority="219" operator="equal">
      <formula>"Extremo"</formula>
    </cfRule>
  </conditionalFormatting>
  <conditionalFormatting sqref="AX23:AX25">
    <cfRule type="cellIs" dxfId="51" priority="220" operator="equal">
      <formula>"Alto"</formula>
    </cfRule>
  </conditionalFormatting>
  <conditionalFormatting sqref="AX23:AX25">
    <cfRule type="cellIs" dxfId="50" priority="221" operator="equal">
      <formula>"Moderado"</formula>
    </cfRule>
  </conditionalFormatting>
  <conditionalFormatting sqref="AX23:AX25">
    <cfRule type="cellIs" dxfId="49" priority="222" operator="equal">
      <formula>"Bajo"</formula>
    </cfRule>
  </conditionalFormatting>
  <conditionalFormatting sqref="AF23">
    <cfRule type="containsText" dxfId="48" priority="223" operator="containsText" text="❌">
      <formula>NOT(ISERROR(SEARCH(("❌"),(AF23))))</formula>
    </cfRule>
  </conditionalFormatting>
  <conditionalFormatting sqref="AD23">
    <cfRule type="colorScale" priority="224">
      <colorScale>
        <cfvo type="formula" val="0"/>
        <cfvo type="formula" val="6"/>
        <cfvo type="formula" val="11"/>
        <color rgb="FFFFC000"/>
        <color rgb="FFFFFF00"/>
        <color rgb="FFFF0000"/>
      </colorScale>
    </cfRule>
  </conditionalFormatting>
  <conditionalFormatting sqref="I26">
    <cfRule type="cellIs" dxfId="47" priority="225" operator="equal">
      <formula>"Muy Alta"</formula>
    </cfRule>
  </conditionalFormatting>
  <conditionalFormatting sqref="I26">
    <cfRule type="cellIs" dxfId="46" priority="226" operator="equal">
      <formula>"Alta"</formula>
    </cfRule>
  </conditionalFormatting>
  <conditionalFormatting sqref="I26">
    <cfRule type="cellIs" dxfId="45" priority="227" operator="equal">
      <formula>"Media"</formula>
    </cfRule>
  </conditionalFormatting>
  <conditionalFormatting sqref="I26">
    <cfRule type="cellIs" dxfId="44" priority="228" operator="equal">
      <formula>"Baja"</formula>
    </cfRule>
  </conditionalFormatting>
  <conditionalFormatting sqref="I26">
    <cfRule type="cellIs" dxfId="43" priority="229" operator="equal">
      <formula>"Muy Baja"</formula>
    </cfRule>
  </conditionalFormatting>
  <conditionalFormatting sqref="AG26">
    <cfRule type="cellIs" dxfId="42" priority="230" operator="equal">
      <formula>"Catastrófico"</formula>
    </cfRule>
  </conditionalFormatting>
  <conditionalFormatting sqref="AG26">
    <cfRule type="cellIs" dxfId="41" priority="231" operator="equal">
      <formula>"Mayor"</formula>
    </cfRule>
  </conditionalFormatting>
  <conditionalFormatting sqref="AG26">
    <cfRule type="cellIs" dxfId="40" priority="232" operator="equal">
      <formula>"Moderado"</formula>
    </cfRule>
  </conditionalFormatting>
  <conditionalFormatting sqref="AG26">
    <cfRule type="cellIs" dxfId="39" priority="233" operator="equal">
      <formula>"Menor"</formula>
    </cfRule>
  </conditionalFormatting>
  <conditionalFormatting sqref="AG26">
    <cfRule type="cellIs" dxfId="38" priority="234" operator="equal">
      <formula>"Leve"</formula>
    </cfRule>
  </conditionalFormatting>
  <conditionalFormatting sqref="AI26">
    <cfRule type="cellIs" dxfId="37" priority="235" operator="equal">
      <formula>"Extremo"</formula>
    </cfRule>
  </conditionalFormatting>
  <conditionalFormatting sqref="AI26">
    <cfRule type="cellIs" dxfId="36" priority="236" operator="equal">
      <formula>"Alto"</formula>
    </cfRule>
  </conditionalFormatting>
  <conditionalFormatting sqref="AI26">
    <cfRule type="cellIs" dxfId="35" priority="237" operator="equal">
      <formula>"Moderado"</formula>
    </cfRule>
  </conditionalFormatting>
  <conditionalFormatting sqref="AI26">
    <cfRule type="cellIs" dxfId="34" priority="238" operator="equal">
      <formula>"Bajo"</formula>
    </cfRule>
  </conditionalFormatting>
  <conditionalFormatting sqref="AV26:AV27">
    <cfRule type="cellIs" dxfId="33" priority="239" operator="equal">
      <formula>"Catastrófico"</formula>
    </cfRule>
  </conditionalFormatting>
  <conditionalFormatting sqref="AV26:AV27">
    <cfRule type="cellIs" dxfId="32" priority="240" operator="equal">
      <formula>"Mayor"</formula>
    </cfRule>
  </conditionalFormatting>
  <conditionalFormatting sqref="AV26:AV27">
    <cfRule type="cellIs" dxfId="31" priority="241" operator="equal">
      <formula>"Moderado"</formula>
    </cfRule>
  </conditionalFormatting>
  <conditionalFormatting sqref="AV26:AV27">
    <cfRule type="cellIs" dxfId="30" priority="242" operator="equal">
      <formula>"Menor"</formula>
    </cfRule>
  </conditionalFormatting>
  <conditionalFormatting sqref="AV26:AV27">
    <cfRule type="cellIs" dxfId="29" priority="243" operator="equal">
      <formula>"Leve"</formula>
    </cfRule>
  </conditionalFormatting>
  <conditionalFormatting sqref="AX26:AX27">
    <cfRule type="cellIs" dxfId="28" priority="244" operator="equal">
      <formula>"Extremo"</formula>
    </cfRule>
  </conditionalFormatting>
  <conditionalFormatting sqref="AX26:AX27">
    <cfRule type="cellIs" dxfId="27" priority="245" operator="equal">
      <formula>"Alto"</formula>
    </cfRule>
  </conditionalFormatting>
  <conditionalFormatting sqref="AX26:AX27">
    <cfRule type="cellIs" dxfId="26" priority="246" operator="equal">
      <formula>"Moderado"</formula>
    </cfRule>
  </conditionalFormatting>
  <conditionalFormatting sqref="AX26:AX27">
    <cfRule type="cellIs" dxfId="25" priority="247" operator="equal">
      <formula>"Bajo"</formula>
    </cfRule>
  </conditionalFormatting>
  <conditionalFormatting sqref="AF26">
    <cfRule type="containsText" dxfId="24" priority="248" operator="containsText" text="❌">
      <formula>NOT(ISERROR(SEARCH(("❌"),(AF26))))</formula>
    </cfRule>
  </conditionalFormatting>
  <conditionalFormatting sqref="AD26">
    <cfRule type="colorScale" priority="249">
      <colorScale>
        <cfvo type="formula" val="0"/>
        <cfvo type="formula" val="6"/>
        <cfvo type="formula" val="11"/>
        <color rgb="FFFFC000"/>
        <color rgb="FFFFFF00"/>
        <color rgb="FFFF0000"/>
      </colorScale>
    </cfRule>
  </conditionalFormatting>
  <conditionalFormatting sqref="I32">
    <cfRule type="cellIs" dxfId="23" priority="250" operator="equal">
      <formula>"Muy Alta"</formula>
    </cfRule>
  </conditionalFormatting>
  <conditionalFormatting sqref="I32">
    <cfRule type="cellIs" dxfId="22" priority="251" operator="equal">
      <formula>"Alta"</formula>
    </cfRule>
  </conditionalFormatting>
  <conditionalFormatting sqref="I32">
    <cfRule type="cellIs" dxfId="21" priority="252" operator="equal">
      <formula>"Media"</formula>
    </cfRule>
  </conditionalFormatting>
  <conditionalFormatting sqref="I32">
    <cfRule type="cellIs" dxfId="20" priority="253" operator="equal">
      <formula>"Baja"</formula>
    </cfRule>
  </conditionalFormatting>
  <conditionalFormatting sqref="I32">
    <cfRule type="cellIs" dxfId="19" priority="254" operator="equal">
      <formula>"Muy Baja"</formula>
    </cfRule>
  </conditionalFormatting>
  <conditionalFormatting sqref="AG32">
    <cfRule type="cellIs" dxfId="18" priority="255" operator="equal">
      <formula>"Catastrófico"</formula>
    </cfRule>
  </conditionalFormatting>
  <conditionalFormatting sqref="AG32">
    <cfRule type="cellIs" dxfId="17" priority="256" operator="equal">
      <formula>"Mayor"</formula>
    </cfRule>
  </conditionalFormatting>
  <conditionalFormatting sqref="AG32">
    <cfRule type="cellIs" dxfId="16" priority="257" operator="equal">
      <formula>"Moderado"</formula>
    </cfRule>
  </conditionalFormatting>
  <conditionalFormatting sqref="AG32">
    <cfRule type="cellIs" dxfId="15" priority="258" operator="equal">
      <formula>"Menor"</formula>
    </cfRule>
  </conditionalFormatting>
  <conditionalFormatting sqref="AG32">
    <cfRule type="cellIs" dxfId="14" priority="259" operator="equal">
      <formula>"Leve"</formula>
    </cfRule>
  </conditionalFormatting>
  <conditionalFormatting sqref="AI32">
    <cfRule type="cellIs" dxfId="13" priority="260" operator="equal">
      <formula>"Extremo"</formula>
    </cfRule>
  </conditionalFormatting>
  <conditionalFormatting sqref="AI32">
    <cfRule type="cellIs" dxfId="12" priority="261" operator="equal">
      <formula>"Alto"</formula>
    </cfRule>
  </conditionalFormatting>
  <conditionalFormatting sqref="AI32">
    <cfRule type="cellIs" dxfId="11" priority="262" operator="equal">
      <formula>"Moderado"</formula>
    </cfRule>
  </conditionalFormatting>
  <conditionalFormatting sqref="AI32">
    <cfRule type="cellIs" dxfId="10" priority="263" operator="equal">
      <formula>"Bajo"</formula>
    </cfRule>
  </conditionalFormatting>
  <conditionalFormatting sqref="AV32:AV33">
    <cfRule type="cellIs" dxfId="9" priority="264" operator="equal">
      <formula>"Catastrófico"</formula>
    </cfRule>
  </conditionalFormatting>
  <conditionalFormatting sqref="AV32:AV33">
    <cfRule type="cellIs" dxfId="8" priority="265" operator="equal">
      <formula>"Mayor"</formula>
    </cfRule>
  </conditionalFormatting>
  <conditionalFormatting sqref="AV32:AV33">
    <cfRule type="cellIs" dxfId="7" priority="266" operator="equal">
      <formula>"Moderado"</formula>
    </cfRule>
  </conditionalFormatting>
  <conditionalFormatting sqref="AV32:AV33">
    <cfRule type="cellIs" dxfId="6" priority="267" operator="equal">
      <formula>"Menor"</formula>
    </cfRule>
  </conditionalFormatting>
  <conditionalFormatting sqref="AV32:AV33">
    <cfRule type="cellIs" dxfId="5" priority="268" operator="equal">
      <formula>"Leve"</formula>
    </cfRule>
  </conditionalFormatting>
  <conditionalFormatting sqref="AX32:AX33">
    <cfRule type="cellIs" dxfId="4" priority="269" operator="equal">
      <formula>"Extremo"</formula>
    </cfRule>
  </conditionalFormatting>
  <conditionalFormatting sqref="AX32:AX33">
    <cfRule type="cellIs" dxfId="3" priority="270" operator="equal">
      <formula>"Alto"</formula>
    </cfRule>
  </conditionalFormatting>
  <conditionalFormatting sqref="AX32:AX33">
    <cfRule type="cellIs" dxfId="2" priority="271" operator="equal">
      <formula>"Moderado"</formula>
    </cfRule>
  </conditionalFormatting>
  <conditionalFormatting sqref="AX32:AX33">
    <cfRule type="cellIs" dxfId="1" priority="272" operator="equal">
      <formula>"Bajo"</formula>
    </cfRule>
  </conditionalFormatting>
  <conditionalFormatting sqref="AF32">
    <cfRule type="containsText" dxfId="0" priority="273" operator="containsText" text="❌">
      <formula>NOT(ISERROR(SEARCH(("❌"),(AF32))))</formula>
    </cfRule>
  </conditionalFormatting>
  <conditionalFormatting sqref="AD32">
    <cfRule type="colorScale" priority="274">
      <colorScale>
        <cfvo type="formula" val="0"/>
        <cfvo type="formula" val="6"/>
        <cfvo type="formula" val="11"/>
        <color rgb="FFFFC000"/>
        <color rgb="FFFFFF00"/>
        <color rgb="FFFF0000"/>
      </colorScale>
    </cfRule>
  </conditionalFormatting>
  <pageMargins left="0.7" right="0.7" top="0.75" bottom="0.75" header="0" footer="0"/>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1000"/>
  <sheetViews>
    <sheetView zoomScale="80" zoomScaleNormal="80" workbookViewId="0"/>
  </sheetViews>
  <sheetFormatPr baseColWidth="10" defaultColWidth="14.42578125" defaultRowHeight="15" customHeight="1"/>
  <cols>
    <col min="1" max="1" width="10.7109375" customWidth="1"/>
    <col min="2" max="2" width="24.140625" customWidth="1"/>
    <col min="3" max="3" width="70.140625" customWidth="1"/>
    <col min="4" max="4" width="29.85546875" customWidth="1"/>
    <col min="5" max="24" width="10.7109375" customWidth="1"/>
  </cols>
  <sheetData>
    <row r="1" spans="1:24" ht="23.25">
      <c r="A1" s="92"/>
      <c r="B1" s="578" t="s">
        <v>393</v>
      </c>
      <c r="C1" s="443"/>
      <c r="D1" s="443"/>
      <c r="E1" s="92"/>
      <c r="F1" s="92"/>
      <c r="G1" s="92"/>
      <c r="H1" s="92"/>
      <c r="I1" s="92"/>
      <c r="J1" s="92"/>
      <c r="K1" s="92"/>
      <c r="L1" s="92"/>
      <c r="M1" s="92"/>
      <c r="N1" s="92"/>
      <c r="O1" s="92"/>
      <c r="P1" s="92"/>
      <c r="Q1" s="92"/>
      <c r="R1" s="92"/>
      <c r="S1" s="92"/>
      <c r="T1" s="92"/>
      <c r="U1" s="92"/>
      <c r="V1" s="92"/>
      <c r="W1" s="92"/>
      <c r="X1" s="92"/>
    </row>
    <row r="2" spans="1:24">
      <c r="A2" s="92"/>
      <c r="B2" s="92"/>
      <c r="C2" s="92"/>
      <c r="D2" s="92"/>
      <c r="E2" s="92"/>
      <c r="F2" s="92"/>
      <c r="G2" s="92"/>
      <c r="H2" s="92"/>
      <c r="I2" s="92"/>
      <c r="J2" s="92"/>
      <c r="K2" s="92"/>
      <c r="L2" s="92"/>
      <c r="M2" s="92"/>
      <c r="N2" s="92"/>
      <c r="O2" s="92"/>
      <c r="P2" s="92"/>
      <c r="Q2" s="92"/>
      <c r="R2" s="92"/>
      <c r="S2" s="92"/>
      <c r="T2" s="92"/>
      <c r="U2" s="92"/>
      <c r="V2" s="92"/>
      <c r="W2" s="92"/>
      <c r="X2" s="92"/>
    </row>
    <row r="3" spans="1:24" ht="25.5">
      <c r="A3" s="92"/>
      <c r="B3" s="141"/>
      <c r="C3" s="142" t="s">
        <v>394</v>
      </c>
      <c r="D3" s="142" t="s">
        <v>172</v>
      </c>
      <c r="E3" s="92"/>
      <c r="F3" s="92"/>
      <c r="G3" s="92"/>
      <c r="H3" s="92"/>
      <c r="I3" s="92"/>
      <c r="J3" s="92"/>
      <c r="K3" s="92"/>
      <c r="L3" s="92"/>
      <c r="M3" s="92"/>
      <c r="N3" s="92"/>
      <c r="O3" s="92"/>
      <c r="P3" s="92"/>
      <c r="Q3" s="92"/>
      <c r="R3" s="92"/>
      <c r="S3" s="92"/>
      <c r="T3" s="92"/>
      <c r="U3" s="92"/>
      <c r="V3" s="92"/>
      <c r="W3" s="92"/>
      <c r="X3" s="92"/>
    </row>
    <row r="4" spans="1:24" ht="51">
      <c r="A4" s="92"/>
      <c r="B4" s="143" t="s">
        <v>395</v>
      </c>
      <c r="C4" s="144" t="s">
        <v>396</v>
      </c>
      <c r="D4" s="145">
        <v>0.2</v>
      </c>
      <c r="E4" s="92"/>
      <c r="F4" s="92"/>
      <c r="G4" s="92"/>
      <c r="H4" s="92"/>
      <c r="I4" s="92"/>
      <c r="J4" s="92"/>
      <c r="K4" s="92"/>
      <c r="L4" s="92"/>
      <c r="M4" s="92"/>
      <c r="N4" s="92"/>
      <c r="O4" s="92"/>
      <c r="P4" s="92"/>
      <c r="Q4" s="92"/>
      <c r="R4" s="92"/>
      <c r="S4" s="92"/>
      <c r="T4" s="92"/>
      <c r="U4" s="92"/>
      <c r="V4" s="92"/>
      <c r="W4" s="92"/>
      <c r="X4" s="92"/>
    </row>
    <row r="5" spans="1:24" ht="51">
      <c r="A5" s="92"/>
      <c r="B5" s="146" t="s">
        <v>397</v>
      </c>
      <c r="C5" s="147" t="s">
        <v>398</v>
      </c>
      <c r="D5" s="148">
        <v>0.4</v>
      </c>
      <c r="E5" s="92"/>
      <c r="F5" s="92"/>
      <c r="G5" s="92"/>
      <c r="H5" s="92"/>
      <c r="I5" s="92"/>
      <c r="J5" s="92"/>
      <c r="K5" s="92"/>
      <c r="L5" s="92"/>
      <c r="M5" s="92"/>
      <c r="N5" s="92"/>
      <c r="O5" s="92"/>
      <c r="P5" s="92"/>
      <c r="Q5" s="92"/>
      <c r="R5" s="92"/>
      <c r="S5" s="92"/>
      <c r="T5" s="92"/>
      <c r="U5" s="92"/>
      <c r="V5" s="92"/>
      <c r="W5" s="92"/>
      <c r="X5" s="92"/>
    </row>
    <row r="6" spans="1:24" ht="51">
      <c r="A6" s="92"/>
      <c r="B6" s="149" t="s">
        <v>399</v>
      </c>
      <c r="C6" s="147" t="s">
        <v>400</v>
      </c>
      <c r="D6" s="148">
        <v>0.6</v>
      </c>
      <c r="E6" s="92"/>
      <c r="F6" s="92"/>
      <c r="G6" s="92"/>
      <c r="H6" s="92"/>
      <c r="I6" s="92"/>
      <c r="J6" s="92"/>
      <c r="K6" s="92"/>
      <c r="L6" s="92"/>
      <c r="M6" s="92"/>
      <c r="N6" s="92"/>
      <c r="O6" s="92"/>
      <c r="P6" s="92"/>
      <c r="Q6" s="92"/>
      <c r="R6" s="92"/>
      <c r="S6" s="92"/>
      <c r="T6" s="92"/>
      <c r="U6" s="92"/>
      <c r="V6" s="92"/>
      <c r="W6" s="92"/>
      <c r="X6" s="92"/>
    </row>
    <row r="7" spans="1:24" ht="76.5">
      <c r="A7" s="92"/>
      <c r="B7" s="150" t="s">
        <v>401</v>
      </c>
      <c r="C7" s="147" t="s">
        <v>402</v>
      </c>
      <c r="D7" s="148">
        <v>0.8</v>
      </c>
      <c r="E7" s="92"/>
      <c r="F7" s="92"/>
      <c r="G7" s="92"/>
      <c r="H7" s="92"/>
      <c r="I7" s="92"/>
      <c r="J7" s="92"/>
      <c r="K7" s="92"/>
      <c r="L7" s="92"/>
      <c r="M7" s="92"/>
      <c r="N7" s="92"/>
      <c r="O7" s="92"/>
      <c r="P7" s="92"/>
      <c r="Q7" s="92"/>
      <c r="R7" s="92"/>
      <c r="S7" s="92"/>
      <c r="T7" s="92"/>
      <c r="U7" s="92"/>
      <c r="V7" s="92"/>
      <c r="W7" s="92"/>
      <c r="X7" s="92"/>
    </row>
    <row r="8" spans="1:24" ht="51">
      <c r="A8" s="92"/>
      <c r="B8" s="151" t="s">
        <v>403</v>
      </c>
      <c r="C8" s="147" t="s">
        <v>404</v>
      </c>
      <c r="D8" s="148">
        <v>1</v>
      </c>
      <c r="E8" s="92"/>
      <c r="F8" s="92"/>
      <c r="G8" s="92"/>
      <c r="H8" s="92"/>
      <c r="I8" s="92"/>
      <c r="J8" s="92"/>
      <c r="K8" s="92"/>
      <c r="L8" s="92"/>
      <c r="M8" s="92"/>
      <c r="N8" s="92"/>
      <c r="O8" s="92"/>
      <c r="P8" s="92"/>
      <c r="Q8" s="92"/>
      <c r="R8" s="92"/>
      <c r="S8" s="92"/>
      <c r="T8" s="92"/>
      <c r="U8" s="92"/>
      <c r="V8" s="92"/>
      <c r="W8" s="92"/>
      <c r="X8" s="92"/>
    </row>
    <row r="9" spans="1:24">
      <c r="A9" s="92"/>
      <c r="B9" s="92"/>
      <c r="C9" s="92"/>
      <c r="D9" s="92"/>
      <c r="E9" s="92"/>
      <c r="F9" s="92"/>
      <c r="G9" s="92"/>
      <c r="H9" s="92"/>
      <c r="I9" s="92"/>
      <c r="J9" s="92"/>
      <c r="K9" s="92"/>
      <c r="L9" s="92"/>
      <c r="M9" s="92"/>
      <c r="N9" s="92"/>
      <c r="O9" s="92"/>
      <c r="P9" s="92"/>
      <c r="Q9" s="92"/>
      <c r="R9" s="92"/>
      <c r="S9" s="92"/>
      <c r="T9" s="92"/>
      <c r="U9" s="92"/>
      <c r="V9" s="92"/>
      <c r="W9" s="92"/>
      <c r="X9" s="92"/>
    </row>
    <row r="10" spans="1:24" ht="16.5">
      <c r="A10" s="92"/>
      <c r="B10" s="152"/>
      <c r="C10" s="92"/>
      <c r="D10" s="92"/>
      <c r="E10" s="92"/>
      <c r="F10" s="92"/>
      <c r="G10" s="92"/>
      <c r="H10" s="92"/>
      <c r="I10" s="92"/>
      <c r="J10" s="92"/>
      <c r="K10" s="92"/>
      <c r="L10" s="92"/>
      <c r="M10" s="92"/>
      <c r="N10" s="92"/>
      <c r="O10" s="92"/>
      <c r="P10" s="92"/>
      <c r="Q10" s="92"/>
      <c r="R10" s="92"/>
      <c r="S10" s="92"/>
      <c r="T10" s="92"/>
      <c r="U10" s="92"/>
      <c r="V10" s="92"/>
      <c r="W10" s="92"/>
      <c r="X10" s="92"/>
    </row>
    <row r="11" spans="1:24">
      <c r="A11" s="92"/>
      <c r="B11" s="92"/>
      <c r="C11" s="92"/>
      <c r="D11" s="92"/>
      <c r="E11" s="92"/>
      <c r="F11" s="92"/>
      <c r="G11" s="92"/>
      <c r="H11" s="92"/>
      <c r="I11" s="92"/>
      <c r="J11" s="92"/>
      <c r="K11" s="92"/>
      <c r="L11" s="92"/>
      <c r="M11" s="92"/>
      <c r="N11" s="92"/>
      <c r="O11" s="92"/>
      <c r="P11" s="92"/>
      <c r="Q11" s="92"/>
      <c r="R11" s="92"/>
      <c r="S11" s="92"/>
      <c r="T11" s="92"/>
      <c r="U11" s="92"/>
      <c r="V11" s="92"/>
      <c r="W11" s="92"/>
      <c r="X11" s="92"/>
    </row>
    <row r="12" spans="1:24">
      <c r="A12" s="92"/>
      <c r="B12" s="92"/>
      <c r="C12" s="92"/>
      <c r="D12" s="92"/>
      <c r="E12" s="92"/>
      <c r="F12" s="92"/>
      <c r="G12" s="92"/>
      <c r="H12" s="92"/>
      <c r="I12" s="92"/>
      <c r="J12" s="92"/>
      <c r="K12" s="92"/>
      <c r="L12" s="92"/>
      <c r="M12" s="92"/>
      <c r="N12" s="92"/>
      <c r="O12" s="92"/>
      <c r="P12" s="92"/>
      <c r="Q12" s="92"/>
      <c r="R12" s="92"/>
      <c r="S12" s="92"/>
      <c r="T12" s="92"/>
      <c r="U12" s="92"/>
      <c r="V12" s="92"/>
      <c r="W12" s="92"/>
      <c r="X12" s="92"/>
    </row>
    <row r="13" spans="1:24">
      <c r="A13" s="92"/>
      <c r="B13" s="92"/>
      <c r="C13" s="92"/>
      <c r="D13" s="92"/>
      <c r="E13" s="92"/>
      <c r="F13" s="92"/>
      <c r="G13" s="92"/>
      <c r="H13" s="92"/>
      <c r="I13" s="92"/>
      <c r="J13" s="92"/>
      <c r="K13" s="92"/>
      <c r="L13" s="92"/>
      <c r="M13" s="92"/>
      <c r="N13" s="92"/>
      <c r="O13" s="92"/>
      <c r="P13" s="92"/>
      <c r="Q13" s="92"/>
      <c r="R13" s="92"/>
      <c r="S13" s="92"/>
      <c r="T13" s="92"/>
      <c r="U13" s="92"/>
      <c r="V13" s="92"/>
      <c r="W13" s="92"/>
      <c r="X13" s="92"/>
    </row>
    <row r="14" spans="1:24">
      <c r="A14" s="92"/>
      <c r="B14" s="92"/>
      <c r="C14" s="92"/>
      <c r="D14" s="92"/>
      <c r="E14" s="92"/>
      <c r="F14" s="92"/>
      <c r="G14" s="92"/>
      <c r="H14" s="92"/>
      <c r="I14" s="92"/>
      <c r="J14" s="92"/>
      <c r="K14" s="92"/>
      <c r="L14" s="92"/>
      <c r="M14" s="92"/>
      <c r="N14" s="92"/>
      <c r="O14" s="92"/>
      <c r="P14" s="92"/>
      <c r="Q14" s="92"/>
      <c r="R14" s="92"/>
      <c r="S14" s="92"/>
      <c r="T14" s="92"/>
      <c r="U14" s="92"/>
      <c r="V14" s="92"/>
      <c r="W14" s="92"/>
      <c r="X14" s="92"/>
    </row>
    <row r="15" spans="1:24">
      <c r="A15" s="92"/>
      <c r="B15" s="92"/>
      <c r="C15" s="92"/>
      <c r="D15" s="92"/>
      <c r="E15" s="92"/>
      <c r="F15" s="92"/>
      <c r="G15" s="92"/>
      <c r="H15" s="92"/>
      <c r="I15" s="92"/>
      <c r="J15" s="92"/>
      <c r="K15" s="92"/>
      <c r="L15" s="92"/>
      <c r="M15" s="92"/>
      <c r="N15" s="92"/>
      <c r="O15" s="92"/>
      <c r="P15" s="92"/>
      <c r="Q15" s="92"/>
      <c r="R15" s="92"/>
      <c r="S15" s="92"/>
      <c r="T15" s="92"/>
      <c r="U15" s="92"/>
      <c r="V15" s="92"/>
      <c r="W15" s="92"/>
      <c r="X15" s="92"/>
    </row>
    <row r="16" spans="1:24">
      <c r="A16" s="92"/>
      <c r="B16" s="92"/>
      <c r="C16" s="92"/>
      <c r="D16" s="92"/>
      <c r="E16" s="92"/>
      <c r="F16" s="92"/>
      <c r="G16" s="92"/>
      <c r="H16" s="92"/>
      <c r="I16" s="92"/>
      <c r="J16" s="92"/>
      <c r="K16" s="92"/>
      <c r="L16" s="92"/>
      <c r="M16" s="92"/>
      <c r="N16" s="92"/>
      <c r="O16" s="92"/>
      <c r="P16" s="92"/>
      <c r="Q16" s="92"/>
      <c r="R16" s="92"/>
      <c r="S16" s="92"/>
      <c r="T16" s="92"/>
      <c r="U16" s="92"/>
      <c r="V16" s="92"/>
      <c r="W16" s="92"/>
      <c r="X16" s="92"/>
    </row>
    <row r="17" spans="1:24">
      <c r="A17" s="92"/>
      <c r="B17" s="92"/>
      <c r="C17" s="92"/>
      <c r="D17" s="92"/>
      <c r="E17" s="92"/>
      <c r="F17" s="92"/>
      <c r="G17" s="92"/>
      <c r="H17" s="92"/>
      <c r="I17" s="92"/>
      <c r="J17" s="92"/>
      <c r="K17" s="92"/>
      <c r="L17" s="92"/>
      <c r="M17" s="92"/>
      <c r="N17" s="92"/>
      <c r="O17" s="92"/>
      <c r="P17" s="92"/>
      <c r="Q17" s="92"/>
      <c r="R17" s="92"/>
      <c r="S17" s="92"/>
      <c r="T17" s="92"/>
      <c r="U17" s="92"/>
      <c r="V17" s="92"/>
      <c r="W17" s="92"/>
      <c r="X17" s="92"/>
    </row>
    <row r="18" spans="1:24">
      <c r="A18" s="92"/>
      <c r="B18" s="92"/>
      <c r="C18" s="92"/>
      <c r="D18" s="92"/>
      <c r="E18" s="92"/>
      <c r="F18" s="92"/>
      <c r="G18" s="92"/>
      <c r="H18" s="92"/>
      <c r="I18" s="92"/>
      <c r="J18" s="92"/>
      <c r="K18" s="92"/>
      <c r="L18" s="92"/>
      <c r="M18" s="92"/>
      <c r="N18" s="92"/>
      <c r="O18" s="92"/>
      <c r="P18" s="92"/>
      <c r="Q18" s="92"/>
      <c r="R18" s="92"/>
      <c r="S18" s="92"/>
      <c r="T18" s="92"/>
      <c r="U18" s="92"/>
      <c r="V18" s="92"/>
      <c r="W18" s="92"/>
      <c r="X18" s="92"/>
    </row>
    <row r="19" spans="1:24">
      <c r="A19" s="92"/>
      <c r="B19" s="92"/>
      <c r="C19" s="92"/>
      <c r="D19" s="92"/>
      <c r="E19" s="92"/>
      <c r="F19" s="92"/>
      <c r="G19" s="92"/>
      <c r="H19" s="92"/>
      <c r="I19" s="92"/>
      <c r="J19" s="92"/>
      <c r="K19" s="92"/>
      <c r="L19" s="92"/>
      <c r="M19" s="92"/>
      <c r="N19" s="92"/>
      <c r="O19" s="92"/>
      <c r="P19" s="92"/>
      <c r="Q19" s="92"/>
      <c r="R19" s="92"/>
      <c r="S19" s="92"/>
      <c r="T19" s="92"/>
      <c r="U19" s="92"/>
      <c r="V19" s="92"/>
      <c r="W19" s="92"/>
      <c r="X19" s="92"/>
    </row>
    <row r="20" spans="1:24">
      <c r="A20" s="92"/>
      <c r="B20" s="92"/>
      <c r="C20" s="92"/>
      <c r="D20" s="92"/>
      <c r="E20" s="92"/>
      <c r="F20" s="92"/>
      <c r="G20" s="92"/>
      <c r="H20" s="92"/>
      <c r="I20" s="92"/>
      <c r="J20" s="92"/>
      <c r="K20" s="92"/>
      <c r="L20" s="92"/>
      <c r="M20" s="92"/>
      <c r="N20" s="92"/>
      <c r="O20" s="92"/>
      <c r="P20" s="92"/>
      <c r="Q20" s="92"/>
      <c r="R20" s="92"/>
      <c r="S20" s="92"/>
      <c r="T20" s="92"/>
      <c r="U20" s="92"/>
      <c r="V20" s="92"/>
      <c r="W20" s="92"/>
      <c r="X20" s="92"/>
    </row>
    <row r="21" spans="1:24" ht="15.75" customHeight="1">
      <c r="A21" s="92"/>
      <c r="B21" s="92"/>
      <c r="C21" s="92"/>
      <c r="D21" s="92"/>
      <c r="E21" s="92"/>
      <c r="F21" s="92"/>
      <c r="G21" s="92"/>
      <c r="H21" s="92"/>
      <c r="I21" s="92"/>
      <c r="J21" s="92"/>
      <c r="K21" s="92"/>
      <c r="L21" s="92"/>
      <c r="M21" s="92"/>
      <c r="N21" s="92"/>
      <c r="O21" s="92"/>
      <c r="P21" s="92"/>
      <c r="Q21" s="92"/>
      <c r="R21" s="92"/>
      <c r="S21" s="92"/>
      <c r="T21" s="92"/>
      <c r="U21" s="92"/>
      <c r="V21" s="92"/>
      <c r="W21" s="92"/>
      <c r="X21" s="92"/>
    </row>
    <row r="22" spans="1:24" ht="15.75" customHeight="1">
      <c r="A22" s="92"/>
      <c r="B22" s="92"/>
      <c r="C22" s="92"/>
      <c r="D22" s="92"/>
      <c r="E22" s="92"/>
      <c r="F22" s="92"/>
      <c r="G22" s="92"/>
      <c r="H22" s="92"/>
      <c r="I22" s="92"/>
      <c r="J22" s="92"/>
      <c r="K22" s="92"/>
      <c r="L22" s="92"/>
      <c r="M22" s="92"/>
      <c r="N22" s="92"/>
      <c r="O22" s="92"/>
      <c r="P22" s="92"/>
      <c r="Q22" s="92"/>
      <c r="R22" s="92"/>
      <c r="S22" s="92"/>
      <c r="T22" s="92"/>
      <c r="U22" s="92"/>
      <c r="V22" s="92"/>
      <c r="W22" s="92"/>
      <c r="X22" s="92"/>
    </row>
    <row r="23" spans="1:24" ht="15.75" customHeight="1">
      <c r="A23" s="92"/>
      <c r="B23" s="92"/>
      <c r="C23" s="92"/>
      <c r="D23" s="92"/>
      <c r="E23" s="92"/>
      <c r="F23" s="92"/>
      <c r="G23" s="92"/>
      <c r="H23" s="92"/>
      <c r="I23" s="92"/>
      <c r="J23" s="92"/>
      <c r="K23" s="92"/>
      <c r="L23" s="92"/>
      <c r="M23" s="92"/>
      <c r="N23" s="92"/>
      <c r="O23" s="92"/>
      <c r="P23" s="92"/>
      <c r="Q23" s="92"/>
      <c r="R23" s="92"/>
      <c r="S23" s="92"/>
      <c r="T23" s="92"/>
      <c r="U23" s="92"/>
      <c r="V23" s="92"/>
      <c r="W23" s="92"/>
      <c r="X23" s="92"/>
    </row>
    <row r="24" spans="1:24" ht="15.75" customHeight="1">
      <c r="A24" s="92"/>
      <c r="B24" s="92"/>
      <c r="C24" s="92"/>
      <c r="D24" s="92"/>
      <c r="E24" s="92"/>
      <c r="F24" s="92"/>
      <c r="G24" s="92"/>
      <c r="H24" s="92"/>
      <c r="I24" s="92"/>
      <c r="J24" s="92"/>
      <c r="K24" s="92"/>
      <c r="L24" s="92"/>
      <c r="M24" s="92"/>
      <c r="N24" s="92"/>
      <c r="O24" s="92"/>
      <c r="P24" s="92"/>
      <c r="Q24" s="92"/>
      <c r="R24" s="92"/>
      <c r="S24" s="92"/>
      <c r="T24" s="92"/>
      <c r="U24" s="92"/>
      <c r="V24" s="92"/>
      <c r="W24" s="92"/>
      <c r="X24" s="92"/>
    </row>
    <row r="25" spans="1:24" ht="15.75" customHeight="1">
      <c r="A25" s="92"/>
      <c r="B25" s="92"/>
      <c r="C25" s="92"/>
      <c r="D25" s="92"/>
      <c r="E25" s="92"/>
      <c r="F25" s="92"/>
      <c r="G25" s="92"/>
      <c r="H25" s="92"/>
      <c r="I25" s="92"/>
      <c r="J25" s="92"/>
      <c r="K25" s="92"/>
      <c r="L25" s="92"/>
      <c r="M25" s="92"/>
      <c r="N25" s="92"/>
      <c r="O25" s="92"/>
      <c r="P25" s="92"/>
      <c r="Q25" s="92"/>
      <c r="R25" s="92"/>
      <c r="S25" s="92"/>
      <c r="T25" s="92"/>
      <c r="U25" s="92"/>
      <c r="V25" s="92"/>
      <c r="W25" s="92"/>
      <c r="X25" s="92"/>
    </row>
    <row r="26" spans="1:24" ht="15.75" customHeight="1">
      <c r="A26" s="92"/>
      <c r="B26" s="92"/>
      <c r="C26" s="92"/>
      <c r="D26" s="92"/>
      <c r="E26" s="92"/>
      <c r="F26" s="92"/>
      <c r="G26" s="92"/>
      <c r="H26" s="92"/>
      <c r="I26" s="92"/>
      <c r="J26" s="92"/>
      <c r="K26" s="92"/>
      <c r="L26" s="92"/>
      <c r="M26" s="92"/>
      <c r="N26" s="92"/>
      <c r="O26" s="92"/>
      <c r="P26" s="92"/>
      <c r="Q26" s="92"/>
      <c r="R26" s="92"/>
      <c r="S26" s="92"/>
      <c r="T26" s="92"/>
      <c r="U26" s="92"/>
      <c r="V26" s="92"/>
      <c r="W26" s="92"/>
      <c r="X26" s="92"/>
    </row>
    <row r="27" spans="1:24" ht="15.75" customHeight="1">
      <c r="A27" s="92"/>
      <c r="B27" s="92"/>
      <c r="C27" s="92"/>
      <c r="D27" s="92"/>
      <c r="E27" s="92"/>
      <c r="F27" s="92"/>
      <c r="G27" s="92"/>
      <c r="H27" s="92"/>
      <c r="I27" s="92"/>
      <c r="J27" s="92"/>
      <c r="K27" s="92"/>
      <c r="L27" s="92"/>
      <c r="M27" s="92"/>
      <c r="N27" s="92"/>
      <c r="O27" s="92"/>
      <c r="P27" s="92"/>
      <c r="Q27" s="92"/>
      <c r="R27" s="92"/>
      <c r="S27" s="92"/>
      <c r="T27" s="92"/>
      <c r="U27" s="92"/>
      <c r="V27" s="92"/>
      <c r="W27" s="92"/>
      <c r="X27" s="92"/>
    </row>
    <row r="28" spans="1:24" ht="15.75" customHeight="1">
      <c r="A28" s="92"/>
      <c r="B28" s="92"/>
      <c r="C28" s="92"/>
      <c r="D28" s="92"/>
      <c r="E28" s="92"/>
      <c r="F28" s="92"/>
      <c r="G28" s="92"/>
      <c r="H28" s="92"/>
      <c r="I28" s="92"/>
      <c r="J28" s="92"/>
      <c r="K28" s="92"/>
      <c r="L28" s="92"/>
      <c r="M28" s="92"/>
      <c r="N28" s="92"/>
      <c r="O28" s="92"/>
      <c r="P28" s="92"/>
      <c r="Q28" s="92"/>
      <c r="R28" s="92"/>
      <c r="S28" s="92"/>
      <c r="T28" s="92"/>
      <c r="U28" s="92"/>
      <c r="V28" s="92"/>
      <c r="W28" s="92"/>
      <c r="X28" s="92"/>
    </row>
    <row r="29" spans="1:24" ht="15.75" customHeight="1">
      <c r="A29" s="92"/>
      <c r="B29" s="92"/>
      <c r="C29" s="92"/>
      <c r="D29" s="92"/>
      <c r="E29" s="92"/>
      <c r="F29" s="92"/>
      <c r="G29" s="92"/>
      <c r="H29" s="92"/>
      <c r="I29" s="92"/>
      <c r="J29" s="92"/>
      <c r="K29" s="92"/>
      <c r="L29" s="92"/>
      <c r="M29" s="92"/>
      <c r="N29" s="92"/>
      <c r="O29" s="92"/>
      <c r="P29" s="92"/>
      <c r="Q29" s="92"/>
      <c r="R29" s="92"/>
      <c r="S29" s="92"/>
      <c r="T29" s="92"/>
      <c r="U29" s="92"/>
      <c r="V29" s="92"/>
      <c r="W29" s="92"/>
      <c r="X29" s="92"/>
    </row>
    <row r="30" spans="1:24" ht="15.75" customHeight="1">
      <c r="A30" s="92"/>
      <c r="B30" s="92"/>
      <c r="C30" s="92"/>
      <c r="D30" s="92"/>
      <c r="E30" s="92"/>
      <c r="F30" s="92"/>
      <c r="G30" s="92"/>
      <c r="H30" s="92"/>
      <c r="I30" s="92"/>
      <c r="J30" s="92"/>
      <c r="K30" s="92"/>
      <c r="L30" s="92"/>
      <c r="M30" s="92"/>
      <c r="N30" s="92"/>
      <c r="O30" s="92"/>
      <c r="P30" s="92"/>
      <c r="Q30" s="92"/>
      <c r="R30" s="92"/>
      <c r="S30" s="92"/>
      <c r="T30" s="92"/>
      <c r="U30" s="92"/>
      <c r="V30" s="92"/>
      <c r="W30" s="92"/>
      <c r="X30" s="92"/>
    </row>
    <row r="31" spans="1:24" ht="15.75" customHeight="1">
      <c r="A31" s="92"/>
      <c r="B31" s="92"/>
      <c r="C31" s="92"/>
      <c r="D31" s="92"/>
      <c r="E31" s="92"/>
      <c r="F31" s="92"/>
      <c r="G31" s="92"/>
      <c r="H31" s="92"/>
      <c r="I31" s="92"/>
      <c r="J31" s="92"/>
      <c r="K31" s="92"/>
      <c r="L31" s="92"/>
      <c r="M31" s="92"/>
      <c r="N31" s="92"/>
      <c r="O31" s="92"/>
      <c r="P31" s="92"/>
      <c r="Q31" s="92"/>
      <c r="R31" s="92"/>
      <c r="S31" s="92"/>
      <c r="T31" s="92"/>
      <c r="U31" s="92"/>
      <c r="V31" s="92"/>
      <c r="W31" s="92"/>
      <c r="X31" s="92"/>
    </row>
    <row r="32" spans="1:24" ht="15.75" customHeight="1">
      <c r="A32" s="92"/>
      <c r="B32" s="92"/>
      <c r="C32" s="92"/>
      <c r="D32" s="92"/>
      <c r="E32" s="92"/>
      <c r="F32" s="92"/>
      <c r="G32" s="92"/>
      <c r="H32" s="92"/>
      <c r="I32" s="92"/>
      <c r="J32" s="92"/>
      <c r="K32" s="92"/>
      <c r="L32" s="92"/>
      <c r="M32" s="92"/>
      <c r="N32" s="92"/>
      <c r="O32" s="92"/>
      <c r="P32" s="92"/>
      <c r="Q32" s="92"/>
      <c r="R32" s="92"/>
      <c r="S32" s="92"/>
      <c r="T32" s="92"/>
      <c r="U32" s="92"/>
      <c r="V32" s="92"/>
      <c r="W32" s="92"/>
      <c r="X32" s="92"/>
    </row>
    <row r="33" spans="1:24" ht="15.75" customHeight="1">
      <c r="A33" s="92"/>
      <c r="E33" s="92"/>
      <c r="F33" s="92"/>
      <c r="G33" s="92"/>
      <c r="H33" s="92"/>
      <c r="I33" s="92"/>
      <c r="J33" s="92"/>
      <c r="K33" s="92"/>
      <c r="L33" s="92"/>
      <c r="M33" s="92"/>
      <c r="N33" s="92"/>
      <c r="O33" s="92"/>
      <c r="P33" s="92"/>
      <c r="Q33" s="92"/>
      <c r="R33" s="92"/>
      <c r="S33" s="92"/>
      <c r="T33" s="92"/>
      <c r="U33" s="92"/>
      <c r="V33" s="92"/>
      <c r="W33" s="92"/>
      <c r="X33" s="92"/>
    </row>
    <row r="34" spans="1:24" ht="15.75" customHeight="1">
      <c r="A34" s="92"/>
      <c r="B34" s="1" t="s">
        <v>329</v>
      </c>
      <c r="E34" s="92"/>
      <c r="F34" s="92"/>
      <c r="G34" s="92"/>
      <c r="H34" s="92"/>
      <c r="I34" s="92"/>
      <c r="J34" s="92"/>
      <c r="K34" s="92"/>
      <c r="L34" s="92"/>
      <c r="M34" s="92"/>
      <c r="N34" s="92"/>
      <c r="O34" s="92"/>
      <c r="P34" s="92"/>
      <c r="Q34" s="92"/>
      <c r="R34" s="92"/>
      <c r="S34" s="92"/>
      <c r="T34" s="92"/>
      <c r="U34" s="92"/>
      <c r="V34" s="92"/>
      <c r="W34" s="92"/>
      <c r="X34" s="92"/>
    </row>
    <row r="35" spans="1:24" ht="15.75" customHeight="1">
      <c r="A35" s="92"/>
      <c r="B35" s="1" t="s">
        <v>330</v>
      </c>
    </row>
    <row r="36" spans="1:24" ht="15.75" customHeight="1">
      <c r="A36" s="92"/>
    </row>
    <row r="37" spans="1:24" ht="15.75" customHeight="1">
      <c r="A37" s="92"/>
    </row>
    <row r="38" spans="1:24" ht="15.75" customHeight="1">
      <c r="A38" s="92"/>
    </row>
    <row r="39" spans="1:24" ht="15.75" customHeight="1">
      <c r="A39" s="92"/>
    </row>
    <row r="40" spans="1:24" ht="15.75" customHeight="1">
      <c r="A40" s="92"/>
    </row>
    <row r="41" spans="1:24" ht="15.75" customHeight="1">
      <c r="A41" s="92"/>
    </row>
    <row r="42" spans="1:24" ht="15.75" customHeight="1">
      <c r="A42" s="92"/>
    </row>
    <row r="43" spans="1:24" ht="15.75" customHeight="1">
      <c r="A43" s="92"/>
    </row>
    <row r="44" spans="1:24" ht="15.75" customHeight="1">
      <c r="A44" s="92"/>
    </row>
    <row r="45" spans="1:24" ht="15.75" customHeight="1">
      <c r="A45" s="92"/>
    </row>
    <row r="46" spans="1:24" ht="15.75" customHeight="1">
      <c r="A46" s="92"/>
    </row>
    <row r="47" spans="1:24" ht="15.75" customHeight="1">
      <c r="A47" s="92"/>
    </row>
    <row r="48" spans="1:24" ht="15.75" customHeight="1">
      <c r="A48" s="92"/>
    </row>
    <row r="49" spans="1:1" ht="15.75" customHeight="1">
      <c r="A49" s="92"/>
    </row>
    <row r="50" spans="1:1" ht="15.75" customHeight="1">
      <c r="A50" s="92"/>
    </row>
    <row r="51" spans="1:1" ht="15.75" customHeight="1">
      <c r="A51" s="92"/>
    </row>
    <row r="52" spans="1:1" ht="15.75" customHeight="1">
      <c r="A52" s="92"/>
    </row>
    <row r="53" spans="1:1" ht="15.75" customHeight="1">
      <c r="A53" s="92"/>
    </row>
    <row r="54" spans="1:1" ht="15.75" customHeight="1">
      <c r="A54" s="92"/>
    </row>
    <row r="55" spans="1:1" ht="15.75" customHeight="1">
      <c r="A55" s="92"/>
    </row>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D1"/>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6923C"/>
  </sheetPr>
  <dimension ref="A1:Z1000"/>
  <sheetViews>
    <sheetView zoomScale="60" zoomScaleNormal="60" workbookViewId="0"/>
  </sheetViews>
  <sheetFormatPr baseColWidth="10" defaultColWidth="14.42578125" defaultRowHeight="15" customHeight="1"/>
  <cols>
    <col min="1" max="1" width="10.7109375" customWidth="1"/>
    <col min="2" max="2" width="40.42578125" customWidth="1"/>
    <col min="3" max="3" width="74.85546875" customWidth="1"/>
    <col min="4" max="4" width="135" customWidth="1"/>
    <col min="5" max="5" width="144.7109375" customWidth="1"/>
    <col min="6" max="26" width="10.7109375" customWidth="1"/>
  </cols>
  <sheetData>
    <row r="1" spans="1:26" ht="33.75">
      <c r="A1" s="92"/>
      <c r="B1" s="579" t="s">
        <v>405</v>
      </c>
      <c r="C1" s="443"/>
      <c r="D1" s="443"/>
      <c r="E1" s="92"/>
      <c r="F1" s="92"/>
      <c r="G1" s="92"/>
      <c r="H1" s="92"/>
      <c r="I1" s="92"/>
      <c r="J1" s="92"/>
      <c r="K1" s="92"/>
      <c r="L1" s="92"/>
      <c r="M1" s="92"/>
      <c r="N1" s="92"/>
      <c r="O1" s="92"/>
      <c r="P1" s="92"/>
      <c r="Q1" s="92"/>
      <c r="R1" s="92"/>
      <c r="S1" s="92"/>
      <c r="T1" s="92"/>
      <c r="U1" s="92"/>
    </row>
    <row r="2" spans="1:26">
      <c r="A2" s="92"/>
      <c r="B2" s="92"/>
      <c r="C2" s="92"/>
      <c r="D2" s="92"/>
      <c r="E2" s="92"/>
      <c r="F2" s="92"/>
      <c r="G2" s="92"/>
      <c r="H2" s="92"/>
      <c r="I2" s="92"/>
      <c r="J2" s="92"/>
      <c r="K2" s="92"/>
      <c r="L2" s="92"/>
      <c r="M2" s="92"/>
      <c r="N2" s="92"/>
      <c r="O2" s="92"/>
      <c r="P2" s="92"/>
      <c r="Q2" s="92"/>
      <c r="R2" s="92"/>
      <c r="S2" s="92"/>
      <c r="T2" s="92"/>
      <c r="U2" s="92"/>
    </row>
    <row r="3" spans="1:26" ht="60">
      <c r="A3" s="92"/>
      <c r="B3" s="153"/>
      <c r="C3" s="154" t="s">
        <v>406</v>
      </c>
      <c r="D3" s="154" t="s">
        <v>407</v>
      </c>
      <c r="E3" s="92"/>
      <c r="F3" s="92"/>
      <c r="G3" s="92"/>
      <c r="H3" s="92"/>
      <c r="I3" s="92"/>
      <c r="J3" s="92"/>
      <c r="K3" s="92"/>
      <c r="L3" s="92"/>
      <c r="M3" s="92"/>
      <c r="N3" s="92"/>
      <c r="O3" s="92"/>
      <c r="P3" s="92"/>
      <c r="Q3" s="92"/>
      <c r="R3" s="92"/>
      <c r="S3" s="92"/>
      <c r="T3" s="92"/>
      <c r="U3" s="92"/>
    </row>
    <row r="4" spans="1:26" ht="33.75">
      <c r="A4" s="155" t="s">
        <v>408</v>
      </c>
      <c r="B4" s="156" t="s">
        <v>409</v>
      </c>
      <c r="C4" s="157" t="s">
        <v>410</v>
      </c>
      <c r="D4" s="158" t="s">
        <v>411</v>
      </c>
      <c r="E4" s="92"/>
      <c r="F4" s="92"/>
      <c r="G4" s="92"/>
      <c r="H4" s="92"/>
      <c r="I4" s="92"/>
      <c r="J4" s="92"/>
      <c r="K4" s="92"/>
      <c r="L4" s="92"/>
      <c r="M4" s="92"/>
      <c r="N4" s="92"/>
      <c r="O4" s="92"/>
      <c r="P4" s="92"/>
      <c r="Q4" s="92"/>
      <c r="R4" s="92"/>
      <c r="S4" s="92"/>
      <c r="T4" s="92"/>
      <c r="U4" s="92"/>
    </row>
    <row r="5" spans="1:26" ht="101.25">
      <c r="A5" s="155" t="s">
        <v>412</v>
      </c>
      <c r="B5" s="159" t="s">
        <v>413</v>
      </c>
      <c r="C5" s="160" t="s">
        <v>414</v>
      </c>
      <c r="D5" s="161" t="s">
        <v>415</v>
      </c>
      <c r="E5" s="92"/>
      <c r="F5" s="92"/>
      <c r="G5" s="92"/>
      <c r="H5" s="92"/>
      <c r="I5" s="92"/>
      <c r="J5" s="92"/>
      <c r="K5" s="92"/>
      <c r="L5" s="92"/>
      <c r="M5" s="92"/>
      <c r="N5" s="92"/>
      <c r="O5" s="92"/>
      <c r="P5" s="92"/>
      <c r="Q5" s="92"/>
      <c r="R5" s="92"/>
      <c r="S5" s="92"/>
      <c r="T5" s="92"/>
      <c r="U5" s="92"/>
    </row>
    <row r="6" spans="1:26" ht="67.5">
      <c r="A6" s="155" t="s">
        <v>146</v>
      </c>
      <c r="B6" s="162" t="s">
        <v>416</v>
      </c>
      <c r="C6" s="160" t="s">
        <v>417</v>
      </c>
      <c r="D6" s="161" t="s">
        <v>386</v>
      </c>
      <c r="E6" s="92"/>
      <c r="F6" s="92"/>
      <c r="G6" s="92"/>
      <c r="H6" s="92"/>
      <c r="I6" s="92"/>
      <c r="J6" s="92"/>
      <c r="K6" s="92"/>
      <c r="L6" s="92"/>
      <c r="M6" s="92"/>
      <c r="N6" s="92"/>
      <c r="O6" s="92"/>
      <c r="P6" s="92"/>
      <c r="Q6" s="92"/>
      <c r="R6" s="92"/>
      <c r="S6" s="92"/>
      <c r="T6" s="92"/>
      <c r="U6" s="92"/>
    </row>
    <row r="7" spans="1:26" ht="101.25">
      <c r="A7" s="155" t="s">
        <v>418</v>
      </c>
      <c r="B7" s="163" t="s">
        <v>419</v>
      </c>
      <c r="C7" s="160" t="s">
        <v>420</v>
      </c>
      <c r="D7" s="161" t="s">
        <v>421</v>
      </c>
      <c r="E7" s="92"/>
      <c r="F7" s="92"/>
      <c r="G7" s="92"/>
      <c r="H7" s="92"/>
      <c r="I7" s="92"/>
      <c r="J7" s="92"/>
      <c r="K7" s="92"/>
      <c r="L7" s="92"/>
      <c r="M7" s="92"/>
      <c r="N7" s="92"/>
      <c r="O7" s="92"/>
      <c r="P7" s="92"/>
      <c r="Q7" s="92"/>
      <c r="R7" s="92"/>
      <c r="S7" s="92"/>
      <c r="T7" s="92"/>
      <c r="U7" s="92"/>
    </row>
    <row r="8" spans="1:26" ht="67.5">
      <c r="A8" s="155" t="s">
        <v>422</v>
      </c>
      <c r="B8" s="164" t="s">
        <v>423</v>
      </c>
      <c r="C8" s="160" t="s">
        <v>424</v>
      </c>
      <c r="D8" s="161" t="s">
        <v>425</v>
      </c>
      <c r="E8" s="92"/>
      <c r="F8" s="92"/>
      <c r="G8" s="92"/>
      <c r="H8" s="92"/>
      <c r="I8" s="92"/>
      <c r="J8" s="92"/>
      <c r="K8" s="92"/>
      <c r="L8" s="92"/>
      <c r="M8" s="92"/>
      <c r="N8" s="92"/>
      <c r="O8" s="92"/>
      <c r="P8" s="92"/>
      <c r="Q8" s="92"/>
      <c r="R8" s="92"/>
      <c r="S8" s="92"/>
      <c r="T8" s="92"/>
      <c r="U8" s="92"/>
    </row>
    <row r="9" spans="1:26" ht="20.25">
      <c r="A9" s="92"/>
      <c r="B9" s="92"/>
      <c r="C9" s="165"/>
      <c r="D9" s="165"/>
      <c r="E9" s="92"/>
      <c r="F9" s="92"/>
      <c r="G9" s="92"/>
      <c r="H9" s="92"/>
      <c r="I9" s="92"/>
      <c r="J9" s="92"/>
      <c r="K9" s="92"/>
      <c r="L9" s="92"/>
      <c r="M9" s="92"/>
      <c r="N9" s="92"/>
      <c r="O9" s="92"/>
      <c r="P9" s="92"/>
      <c r="Q9" s="92"/>
      <c r="R9" s="92"/>
      <c r="S9" s="92"/>
      <c r="T9" s="92"/>
      <c r="U9" s="92"/>
      <c r="V9" s="1"/>
      <c r="W9" s="1"/>
      <c r="X9" s="1"/>
      <c r="Y9" s="1"/>
      <c r="Z9" s="1"/>
    </row>
    <row r="10" spans="1:26" ht="20.25">
      <c r="A10" s="92"/>
      <c r="B10" s="1"/>
      <c r="C10" s="166"/>
      <c r="D10" s="166"/>
      <c r="E10" s="1"/>
      <c r="F10" s="1"/>
      <c r="G10" s="1"/>
      <c r="H10" s="1"/>
      <c r="I10" s="1"/>
      <c r="J10" s="1"/>
      <c r="K10" s="1"/>
      <c r="L10" s="1"/>
      <c r="M10" s="1"/>
      <c r="N10" s="1"/>
      <c r="O10" s="1"/>
      <c r="P10" s="1"/>
      <c r="Q10" s="1"/>
      <c r="R10" s="1"/>
      <c r="S10" s="1"/>
      <c r="T10" s="1"/>
      <c r="U10" s="1"/>
      <c r="V10" s="1"/>
      <c r="W10" s="1"/>
      <c r="X10" s="1"/>
      <c r="Y10" s="1"/>
      <c r="Z10" s="1"/>
    </row>
    <row r="11" spans="1:26">
      <c r="A11" s="92"/>
      <c r="B11" s="92" t="s">
        <v>426</v>
      </c>
      <c r="C11" s="92" t="s">
        <v>183</v>
      </c>
      <c r="D11" s="92" t="s">
        <v>289</v>
      </c>
      <c r="E11" s="1"/>
      <c r="F11" s="1"/>
      <c r="G11" s="1"/>
      <c r="H11" s="1"/>
      <c r="I11" s="1"/>
      <c r="J11" s="1"/>
      <c r="K11" s="1"/>
      <c r="L11" s="1"/>
      <c r="M11" s="1"/>
      <c r="N11" s="1"/>
      <c r="O11" s="1"/>
      <c r="P11" s="1"/>
      <c r="Q11" s="1"/>
      <c r="R11" s="1"/>
      <c r="S11" s="1"/>
      <c r="T11" s="1"/>
      <c r="U11" s="1"/>
      <c r="V11" s="1"/>
      <c r="W11" s="1"/>
      <c r="X11" s="1"/>
      <c r="Y11" s="1"/>
      <c r="Z11" s="1"/>
    </row>
    <row r="12" spans="1:26">
      <c r="A12" s="92"/>
      <c r="B12" s="92" t="s">
        <v>427</v>
      </c>
      <c r="C12" s="92" t="s">
        <v>373</v>
      </c>
      <c r="D12" s="92" t="s">
        <v>283</v>
      </c>
      <c r="E12" s="1"/>
      <c r="F12" s="1"/>
      <c r="G12" s="1"/>
      <c r="H12" s="1"/>
      <c r="I12" s="1"/>
      <c r="J12" s="1"/>
      <c r="K12" s="1"/>
      <c r="L12" s="1"/>
      <c r="M12" s="1"/>
      <c r="N12" s="1"/>
      <c r="O12" s="1"/>
      <c r="P12" s="1"/>
      <c r="Q12" s="1"/>
      <c r="R12" s="1"/>
      <c r="S12" s="1"/>
      <c r="T12" s="1"/>
      <c r="U12" s="1"/>
      <c r="V12" s="1"/>
      <c r="W12" s="1"/>
      <c r="X12" s="1"/>
      <c r="Y12" s="1"/>
      <c r="Z12" s="1"/>
    </row>
    <row r="13" spans="1:26">
      <c r="A13" s="92"/>
      <c r="B13" s="92"/>
      <c r="C13" s="92" t="s">
        <v>204</v>
      </c>
      <c r="D13" s="92" t="s">
        <v>88</v>
      </c>
      <c r="E13" s="1"/>
      <c r="F13" s="1"/>
      <c r="G13" s="1"/>
      <c r="H13" s="1"/>
      <c r="I13" s="1"/>
      <c r="J13" s="1"/>
      <c r="K13" s="1"/>
      <c r="L13" s="1"/>
      <c r="M13" s="1"/>
      <c r="N13" s="1"/>
      <c r="O13" s="1"/>
      <c r="P13" s="1"/>
      <c r="Q13" s="1"/>
      <c r="R13" s="1"/>
      <c r="S13" s="1"/>
      <c r="T13" s="1"/>
      <c r="U13" s="1"/>
      <c r="V13" s="1"/>
      <c r="W13" s="1"/>
      <c r="X13" s="1"/>
      <c r="Y13" s="1"/>
      <c r="Z13" s="1"/>
    </row>
    <row r="14" spans="1:26">
      <c r="A14" s="92"/>
      <c r="B14" s="92"/>
      <c r="C14" s="92" t="s">
        <v>145</v>
      </c>
      <c r="D14" s="92" t="s">
        <v>161</v>
      </c>
      <c r="E14" s="1"/>
      <c r="F14" s="1"/>
      <c r="G14" s="1"/>
      <c r="H14" s="1"/>
      <c r="I14" s="1"/>
      <c r="J14" s="1"/>
      <c r="K14" s="1"/>
      <c r="L14" s="1"/>
      <c r="M14" s="1"/>
      <c r="N14" s="1"/>
      <c r="O14" s="1"/>
      <c r="P14" s="1"/>
      <c r="Q14" s="1"/>
      <c r="R14" s="1"/>
      <c r="S14" s="1"/>
      <c r="T14" s="1"/>
      <c r="U14" s="1"/>
      <c r="V14" s="1"/>
      <c r="W14" s="1"/>
      <c r="X14" s="1"/>
      <c r="Y14" s="1"/>
      <c r="Z14" s="1"/>
    </row>
    <row r="15" spans="1:26">
      <c r="A15" s="92"/>
      <c r="B15" s="92"/>
      <c r="C15" s="92" t="s">
        <v>428</v>
      </c>
      <c r="D15" s="92" t="s">
        <v>429</v>
      </c>
      <c r="E15" s="1"/>
      <c r="F15" s="1"/>
      <c r="G15" s="1"/>
      <c r="H15" s="1"/>
      <c r="I15" s="1"/>
      <c r="J15" s="1"/>
      <c r="K15" s="1"/>
      <c r="L15" s="1"/>
      <c r="M15" s="1"/>
      <c r="N15" s="1"/>
      <c r="O15" s="1"/>
      <c r="P15" s="1"/>
      <c r="Q15" s="1"/>
      <c r="R15" s="1"/>
      <c r="S15" s="1"/>
      <c r="T15" s="1"/>
      <c r="U15" s="1"/>
      <c r="V15" s="1"/>
      <c r="W15" s="1"/>
      <c r="X15" s="1"/>
      <c r="Y15" s="1"/>
      <c r="Z15" s="1"/>
    </row>
    <row r="16" spans="1:26" ht="20.25">
      <c r="A16" s="92"/>
      <c r="B16" s="1"/>
      <c r="C16" s="166"/>
      <c r="D16" s="166"/>
      <c r="E16" s="1"/>
      <c r="F16" s="1"/>
      <c r="G16" s="1"/>
      <c r="H16" s="1"/>
      <c r="I16" s="1"/>
      <c r="J16" s="1"/>
      <c r="K16" s="1"/>
      <c r="L16" s="1"/>
      <c r="M16" s="1"/>
      <c r="N16" s="1"/>
      <c r="O16" s="1"/>
      <c r="P16" s="1"/>
      <c r="Q16" s="1"/>
      <c r="R16" s="1"/>
      <c r="S16" s="1"/>
      <c r="T16" s="1"/>
      <c r="U16" s="1"/>
      <c r="V16" s="1"/>
      <c r="W16" s="1"/>
      <c r="X16" s="1"/>
      <c r="Y16" s="1"/>
      <c r="Z16" s="1"/>
    </row>
    <row r="17" spans="1:26" ht="20.25">
      <c r="A17" s="92"/>
      <c r="B17" s="1"/>
      <c r="C17" s="166"/>
      <c r="D17" s="166"/>
      <c r="E17" s="1"/>
      <c r="F17" s="1"/>
      <c r="G17" s="1"/>
      <c r="H17" s="1"/>
      <c r="I17" s="1"/>
      <c r="J17" s="1"/>
      <c r="K17" s="1"/>
      <c r="L17" s="1"/>
      <c r="M17" s="1"/>
      <c r="N17" s="1"/>
      <c r="O17" s="1"/>
      <c r="P17" s="1"/>
      <c r="Q17" s="1"/>
      <c r="R17" s="1"/>
      <c r="S17" s="1"/>
      <c r="T17" s="1"/>
      <c r="U17" s="1"/>
      <c r="V17" s="1"/>
      <c r="W17" s="1"/>
      <c r="X17" s="1"/>
      <c r="Y17" s="1"/>
      <c r="Z17" s="1"/>
    </row>
    <row r="18" spans="1:26" ht="20.25">
      <c r="A18" s="92"/>
      <c r="B18" s="1"/>
      <c r="C18" s="166"/>
      <c r="D18" s="166"/>
      <c r="E18" s="1"/>
      <c r="F18" s="1"/>
      <c r="G18" s="1"/>
      <c r="H18" s="1"/>
      <c r="I18" s="1"/>
      <c r="J18" s="1"/>
      <c r="K18" s="1"/>
      <c r="L18" s="1"/>
      <c r="M18" s="1"/>
      <c r="N18" s="1"/>
      <c r="O18" s="1"/>
      <c r="P18" s="1"/>
      <c r="Q18" s="1"/>
      <c r="R18" s="1"/>
      <c r="S18" s="1"/>
      <c r="T18" s="1"/>
      <c r="U18" s="1"/>
      <c r="V18" s="1"/>
      <c r="W18" s="1"/>
      <c r="X18" s="1"/>
      <c r="Y18" s="1"/>
      <c r="Z18" s="1"/>
    </row>
    <row r="19" spans="1:26" ht="20.25">
      <c r="A19" s="155"/>
      <c r="B19" s="167"/>
      <c r="C19" s="168"/>
      <c r="D19" s="168"/>
    </row>
    <row r="20" spans="1:26" ht="20.25">
      <c r="A20" s="155"/>
      <c r="B20" s="167"/>
      <c r="C20" s="168"/>
      <c r="D20" s="168"/>
    </row>
    <row r="21" spans="1:26" ht="15.75" customHeight="1">
      <c r="A21" s="155"/>
      <c r="B21" s="167"/>
      <c r="C21" s="168"/>
      <c r="D21" s="168"/>
    </row>
    <row r="22" spans="1:26" ht="15.75" customHeight="1">
      <c r="A22" s="155"/>
      <c r="B22" s="167"/>
      <c r="C22" s="168"/>
      <c r="D22" s="168"/>
    </row>
    <row r="23" spans="1:26" ht="15.75" customHeight="1">
      <c r="A23" s="155"/>
      <c r="B23" s="167"/>
      <c r="C23" s="168"/>
      <c r="D23" s="168"/>
    </row>
    <row r="24" spans="1:26" ht="15.75" customHeight="1">
      <c r="A24" s="155"/>
      <c r="B24" s="167"/>
      <c r="C24" s="168"/>
      <c r="D24" s="168"/>
    </row>
    <row r="25" spans="1:26" ht="15.75" customHeight="1">
      <c r="A25" s="155"/>
      <c r="B25" s="167"/>
      <c r="C25" s="168"/>
      <c r="D25" s="168"/>
    </row>
    <row r="26" spans="1:26" ht="15.75" customHeight="1">
      <c r="A26" s="155"/>
      <c r="B26" s="167"/>
      <c r="C26" s="168"/>
      <c r="D26" s="168"/>
    </row>
    <row r="27" spans="1:26" ht="15.75" customHeight="1">
      <c r="A27" s="155"/>
      <c r="B27" s="167"/>
      <c r="C27" s="168"/>
      <c r="D27" s="168"/>
    </row>
    <row r="28" spans="1:26" ht="15.75" customHeight="1">
      <c r="A28" s="155"/>
      <c r="B28" s="167"/>
      <c r="C28" s="168"/>
      <c r="D28" s="168"/>
    </row>
    <row r="29" spans="1:26" ht="15.75" customHeight="1">
      <c r="A29" s="155"/>
      <c r="B29" s="167"/>
      <c r="C29" s="168"/>
      <c r="D29" s="168"/>
    </row>
    <row r="30" spans="1:26" ht="15.75" customHeight="1">
      <c r="A30" s="155"/>
      <c r="B30" s="167"/>
      <c r="C30" s="168"/>
      <c r="D30" s="168"/>
    </row>
    <row r="31" spans="1:26" ht="15.75" customHeight="1">
      <c r="A31" s="155"/>
      <c r="B31" s="167"/>
      <c r="C31" s="168"/>
      <c r="D31" s="168"/>
    </row>
    <row r="32" spans="1:26" ht="15.75" customHeight="1">
      <c r="A32" s="155"/>
      <c r="B32" s="167"/>
      <c r="C32" s="168"/>
      <c r="D32" s="168"/>
    </row>
    <row r="33" spans="1:4" ht="15.75" customHeight="1">
      <c r="A33" s="155"/>
      <c r="B33" s="167"/>
      <c r="C33" s="168"/>
      <c r="D33" s="168"/>
    </row>
    <row r="34" spans="1:4" ht="15.75" customHeight="1">
      <c r="A34" s="155"/>
      <c r="B34" s="167"/>
      <c r="C34" s="168"/>
      <c r="D34" s="168"/>
    </row>
    <row r="35" spans="1:4" ht="15.75" customHeight="1">
      <c r="A35" s="155"/>
      <c r="B35" s="167"/>
      <c r="C35" s="168"/>
      <c r="D35" s="168"/>
    </row>
    <row r="36" spans="1:4" ht="15.75" customHeight="1">
      <c r="A36" s="155"/>
      <c r="B36" s="167"/>
      <c r="C36" s="168"/>
      <c r="D36" s="168"/>
    </row>
    <row r="37" spans="1:4" ht="15.75" customHeight="1">
      <c r="A37" s="155"/>
      <c r="B37" s="167"/>
      <c r="C37" s="168"/>
      <c r="D37" s="168"/>
    </row>
    <row r="38" spans="1:4" ht="15.75" customHeight="1">
      <c r="A38" s="155"/>
      <c r="B38" s="167"/>
      <c r="C38" s="168"/>
      <c r="D38" s="168"/>
    </row>
    <row r="39" spans="1:4" ht="15.75" customHeight="1">
      <c r="A39" s="155"/>
      <c r="B39" s="167"/>
      <c r="C39" s="168"/>
      <c r="D39" s="168"/>
    </row>
    <row r="40" spans="1:4" ht="15.75" customHeight="1">
      <c r="A40" s="155"/>
      <c r="B40" s="167"/>
      <c r="C40" s="168"/>
      <c r="D40" s="168"/>
    </row>
    <row r="41" spans="1:4" ht="15.75" customHeight="1">
      <c r="A41" s="155"/>
      <c r="B41" s="167"/>
      <c r="C41" s="168"/>
      <c r="D41" s="168"/>
    </row>
    <row r="42" spans="1:4" ht="15.75" customHeight="1">
      <c r="A42" s="155"/>
      <c r="B42" s="167"/>
      <c r="C42" s="168"/>
      <c r="D42" s="168"/>
    </row>
    <row r="43" spans="1:4" ht="15.75" customHeight="1">
      <c r="A43" s="155"/>
      <c r="B43" s="167"/>
      <c r="C43" s="168"/>
      <c r="D43" s="168"/>
    </row>
    <row r="44" spans="1:4" ht="15.75" customHeight="1">
      <c r="A44" s="155"/>
      <c r="B44" s="167"/>
      <c r="C44" s="168"/>
      <c r="D44" s="168"/>
    </row>
    <row r="45" spans="1:4" ht="15.75" customHeight="1">
      <c r="A45" s="155"/>
      <c r="B45" s="167"/>
      <c r="C45" s="168"/>
      <c r="D45" s="168"/>
    </row>
    <row r="46" spans="1:4" ht="15.75" customHeight="1">
      <c r="A46" s="155"/>
      <c r="B46" s="167"/>
      <c r="C46" s="168"/>
      <c r="D46" s="168"/>
    </row>
    <row r="47" spans="1:4" ht="15.75" customHeight="1">
      <c r="A47" s="155"/>
      <c r="B47" s="167"/>
      <c r="C47" s="168"/>
      <c r="D47" s="168"/>
    </row>
    <row r="48" spans="1:4" ht="15.75" customHeight="1">
      <c r="A48" s="155"/>
      <c r="B48" s="167"/>
      <c r="C48" s="168"/>
      <c r="D48" s="168"/>
    </row>
    <row r="49" spans="1:4" ht="15.75" customHeight="1">
      <c r="A49" s="155"/>
      <c r="B49" s="167"/>
      <c r="C49" s="168"/>
      <c r="D49" s="168"/>
    </row>
    <row r="50" spans="1:4" ht="15.75" customHeight="1">
      <c r="A50" s="155"/>
      <c r="B50" s="167"/>
      <c r="C50" s="168"/>
      <c r="D50" s="168"/>
    </row>
    <row r="51" spans="1:4" ht="15.75" customHeight="1">
      <c r="A51" s="155"/>
      <c r="B51" s="167"/>
      <c r="C51" s="168"/>
      <c r="D51" s="168"/>
    </row>
    <row r="52" spans="1:4" ht="15.75" customHeight="1">
      <c r="A52" s="155"/>
      <c r="B52" s="167"/>
      <c r="C52" s="168"/>
      <c r="D52" s="168"/>
    </row>
    <row r="53" spans="1:4" ht="15.75" customHeight="1">
      <c r="A53" s="155"/>
      <c r="B53" s="167"/>
      <c r="C53" s="168"/>
      <c r="D53" s="168"/>
    </row>
    <row r="54" spans="1:4" ht="15.75" customHeight="1">
      <c r="A54" s="155"/>
      <c r="B54" s="167"/>
      <c r="C54" s="168"/>
      <c r="D54" s="168"/>
    </row>
    <row r="55" spans="1:4" ht="15.75" customHeight="1">
      <c r="A55" s="155"/>
      <c r="B55" s="167"/>
      <c r="C55" s="168"/>
      <c r="D55" s="168"/>
    </row>
    <row r="56" spans="1:4" ht="15.75" customHeight="1">
      <c r="A56" s="155"/>
      <c r="B56" s="167"/>
      <c r="C56" s="168"/>
      <c r="D56" s="168"/>
    </row>
    <row r="57" spans="1:4" ht="15.75" customHeight="1">
      <c r="A57" s="155"/>
      <c r="B57" s="167"/>
      <c r="C57" s="168"/>
      <c r="D57" s="168"/>
    </row>
    <row r="58" spans="1:4" ht="15.75" customHeight="1">
      <c r="A58" s="155"/>
      <c r="B58" s="167"/>
      <c r="C58" s="168"/>
      <c r="D58" s="168"/>
    </row>
    <row r="59" spans="1:4" ht="15.75" customHeight="1">
      <c r="A59" s="155"/>
      <c r="B59" s="167"/>
      <c r="C59" s="168"/>
      <c r="D59" s="168"/>
    </row>
    <row r="60" spans="1:4" ht="15.75" customHeight="1">
      <c r="A60" s="155"/>
      <c r="B60" s="167"/>
      <c r="C60" s="168"/>
      <c r="D60" s="168"/>
    </row>
    <row r="61" spans="1:4" ht="15.75" customHeight="1">
      <c r="A61" s="155"/>
      <c r="B61" s="167"/>
      <c r="C61" s="168"/>
      <c r="D61" s="168"/>
    </row>
    <row r="62" spans="1:4" ht="15.75" customHeight="1">
      <c r="A62" s="155"/>
      <c r="B62" s="167"/>
      <c r="C62" s="168"/>
      <c r="D62" s="168"/>
    </row>
    <row r="63" spans="1:4" ht="15.75" customHeight="1">
      <c r="A63" s="155"/>
      <c r="B63" s="167"/>
      <c r="C63" s="168"/>
      <c r="D63" s="168"/>
    </row>
    <row r="64" spans="1:4" ht="15.75" customHeight="1">
      <c r="A64" s="155"/>
      <c r="B64" s="167"/>
      <c r="C64" s="168"/>
      <c r="D64" s="168"/>
    </row>
    <row r="65" spans="1:4" ht="15.75" customHeight="1">
      <c r="A65" s="155"/>
      <c r="B65" s="167"/>
      <c r="C65" s="168"/>
      <c r="D65" s="168"/>
    </row>
    <row r="66" spans="1:4" ht="15.75" customHeight="1">
      <c r="A66" s="155"/>
      <c r="B66" s="167"/>
      <c r="C66" s="168"/>
      <c r="D66" s="168"/>
    </row>
    <row r="67" spans="1:4" ht="15.75" customHeight="1">
      <c r="A67" s="155"/>
      <c r="B67" s="167"/>
      <c r="C67" s="168"/>
      <c r="D67" s="168"/>
    </row>
    <row r="68" spans="1:4" ht="15.75" customHeight="1">
      <c r="A68" s="155"/>
      <c r="B68" s="167"/>
      <c r="C68" s="168"/>
      <c r="D68" s="168"/>
    </row>
    <row r="69" spans="1:4" ht="15.75" customHeight="1">
      <c r="A69" s="155"/>
      <c r="B69" s="167"/>
      <c r="C69" s="168"/>
      <c r="D69" s="168"/>
    </row>
    <row r="70" spans="1:4" ht="15.75" customHeight="1">
      <c r="A70" s="155"/>
      <c r="B70" s="167"/>
      <c r="C70" s="168"/>
      <c r="D70" s="168"/>
    </row>
    <row r="71" spans="1:4" ht="15.75" customHeight="1">
      <c r="A71" s="155"/>
      <c r="B71" s="167"/>
      <c r="C71" s="168"/>
      <c r="D71" s="168"/>
    </row>
    <row r="72" spans="1:4" ht="15.75" customHeight="1">
      <c r="A72" s="155"/>
      <c r="B72" s="167"/>
      <c r="C72" s="168"/>
      <c r="D72" s="168"/>
    </row>
    <row r="73" spans="1:4" ht="15.75" customHeight="1">
      <c r="A73" s="155"/>
      <c r="B73" s="167"/>
      <c r="C73" s="168"/>
      <c r="D73" s="168"/>
    </row>
    <row r="74" spans="1:4" ht="15.75" customHeight="1">
      <c r="A74" s="155"/>
      <c r="B74" s="167"/>
      <c r="C74" s="168"/>
      <c r="D74" s="168"/>
    </row>
    <row r="75" spans="1:4" ht="15.75" customHeight="1">
      <c r="A75" s="155"/>
      <c r="B75" s="167"/>
      <c r="C75" s="168"/>
      <c r="D75" s="168"/>
    </row>
    <row r="76" spans="1:4" ht="15.75" customHeight="1">
      <c r="A76" s="155"/>
      <c r="B76" s="167"/>
      <c r="C76" s="168"/>
      <c r="D76" s="168"/>
    </row>
    <row r="77" spans="1:4" ht="15.75" customHeight="1">
      <c r="A77" s="155"/>
      <c r="B77" s="167"/>
      <c r="C77" s="168"/>
      <c r="D77" s="168"/>
    </row>
    <row r="78" spans="1:4" ht="15.75" customHeight="1">
      <c r="A78" s="155"/>
      <c r="B78" s="167"/>
      <c r="C78" s="168"/>
      <c r="D78" s="168"/>
    </row>
    <row r="79" spans="1:4" ht="15.75" customHeight="1">
      <c r="A79" s="155"/>
      <c r="B79" s="167"/>
      <c r="C79" s="168"/>
      <c r="D79" s="168"/>
    </row>
    <row r="80" spans="1:4" ht="15.75" customHeight="1">
      <c r="A80" s="155"/>
      <c r="B80" s="167"/>
      <c r="C80" s="168"/>
      <c r="D80" s="168"/>
    </row>
    <row r="81" spans="1:4" ht="15.75" customHeight="1">
      <c r="A81" s="155"/>
      <c r="B81" s="167"/>
      <c r="C81" s="168"/>
      <c r="D81" s="168"/>
    </row>
    <row r="82" spans="1:4" ht="15.75" customHeight="1">
      <c r="A82" s="155"/>
      <c r="B82" s="167"/>
      <c r="C82" s="168"/>
      <c r="D82" s="168"/>
    </row>
    <row r="83" spans="1:4" ht="15.75" customHeight="1">
      <c r="A83" s="155"/>
      <c r="B83" s="167"/>
      <c r="C83" s="168"/>
      <c r="D83" s="168"/>
    </row>
    <row r="84" spans="1:4" ht="15.75" customHeight="1">
      <c r="A84" s="155"/>
      <c r="B84" s="167"/>
      <c r="C84" s="168"/>
      <c r="D84" s="168"/>
    </row>
    <row r="85" spans="1:4" ht="15.75" customHeight="1">
      <c r="A85" s="155"/>
      <c r="B85" s="167"/>
      <c r="C85" s="168"/>
      <c r="D85" s="168"/>
    </row>
    <row r="86" spans="1:4" ht="15.75" customHeight="1">
      <c r="A86" s="155"/>
      <c r="B86" s="167"/>
      <c r="C86" s="168"/>
      <c r="D86" s="168"/>
    </row>
    <row r="87" spans="1:4" ht="15.75" customHeight="1">
      <c r="A87" s="155"/>
      <c r="B87" s="167"/>
      <c r="C87" s="168"/>
      <c r="D87" s="168"/>
    </row>
    <row r="88" spans="1:4" ht="15.75" customHeight="1">
      <c r="A88" s="155"/>
      <c r="B88" s="167"/>
      <c r="C88" s="168"/>
      <c r="D88" s="168"/>
    </row>
    <row r="89" spans="1:4" ht="15.75" customHeight="1">
      <c r="A89" s="155"/>
      <c r="B89" s="167"/>
      <c r="C89" s="168"/>
      <c r="D89" s="168"/>
    </row>
    <row r="90" spans="1:4" ht="15.75" customHeight="1">
      <c r="A90" s="155"/>
      <c r="B90" s="167"/>
      <c r="C90" s="168"/>
      <c r="D90" s="168"/>
    </row>
    <row r="91" spans="1:4" ht="15.75" customHeight="1">
      <c r="A91" s="155"/>
      <c r="B91" s="167"/>
      <c r="C91" s="168"/>
      <c r="D91" s="168"/>
    </row>
    <row r="92" spans="1:4" ht="15.75" customHeight="1">
      <c r="A92" s="155"/>
      <c r="B92" s="167"/>
      <c r="C92" s="168"/>
      <c r="D92" s="168"/>
    </row>
    <row r="93" spans="1:4" ht="15.75" customHeight="1">
      <c r="A93" s="155"/>
      <c r="B93" s="167"/>
      <c r="C93" s="168"/>
      <c r="D93" s="168"/>
    </row>
    <row r="94" spans="1:4" ht="15.75" customHeight="1">
      <c r="A94" s="155"/>
      <c r="B94" s="167"/>
      <c r="C94" s="168"/>
      <c r="D94" s="168"/>
    </row>
    <row r="95" spans="1:4" ht="15.75" customHeight="1">
      <c r="A95" s="155"/>
      <c r="B95" s="167"/>
      <c r="C95" s="168"/>
      <c r="D95" s="168"/>
    </row>
    <row r="96" spans="1:4" ht="15.75" customHeight="1">
      <c r="A96" s="155"/>
      <c r="B96" s="167"/>
      <c r="C96" s="168"/>
      <c r="D96" s="168"/>
    </row>
    <row r="97" spans="1:4" ht="15.75" customHeight="1">
      <c r="A97" s="155"/>
      <c r="B97" s="167"/>
      <c r="C97" s="168"/>
      <c r="D97" s="168"/>
    </row>
    <row r="98" spans="1:4" ht="15.75" customHeight="1">
      <c r="A98" s="155"/>
      <c r="B98" s="167"/>
      <c r="C98" s="168"/>
      <c r="D98" s="168"/>
    </row>
    <row r="99" spans="1:4" ht="15.75" customHeight="1">
      <c r="A99" s="155"/>
      <c r="B99" s="167"/>
      <c r="C99" s="168"/>
      <c r="D99" s="168"/>
    </row>
    <row r="100" spans="1:4" ht="15.75" customHeight="1">
      <c r="A100" s="155"/>
      <c r="B100" s="167"/>
      <c r="C100" s="168"/>
      <c r="D100" s="168"/>
    </row>
    <row r="101" spans="1:4" ht="15.75" customHeight="1">
      <c r="A101" s="155"/>
      <c r="B101" s="167"/>
      <c r="C101" s="168"/>
      <c r="D101" s="168"/>
    </row>
    <row r="102" spans="1:4" ht="15.75" customHeight="1">
      <c r="A102" s="155"/>
      <c r="B102" s="167"/>
      <c r="C102" s="168"/>
      <c r="D102" s="168"/>
    </row>
    <row r="103" spans="1:4" ht="15.75" customHeight="1">
      <c r="A103" s="155"/>
      <c r="B103" s="167"/>
      <c r="C103" s="168"/>
      <c r="D103" s="168"/>
    </row>
    <row r="104" spans="1:4" ht="15.75" customHeight="1">
      <c r="A104" s="155"/>
      <c r="B104" s="167"/>
      <c r="C104" s="168"/>
      <c r="D104" s="168"/>
    </row>
    <row r="105" spans="1:4" ht="15.75" customHeight="1">
      <c r="A105" s="155"/>
      <c r="B105" s="167"/>
      <c r="C105" s="168"/>
      <c r="D105" s="168"/>
    </row>
    <row r="106" spans="1:4" ht="15.75" customHeight="1">
      <c r="A106" s="155"/>
      <c r="B106" s="167"/>
      <c r="C106" s="168"/>
      <c r="D106" s="168"/>
    </row>
    <row r="107" spans="1:4" ht="15.75" customHeight="1">
      <c r="A107" s="155"/>
      <c r="B107" s="167"/>
      <c r="C107" s="168"/>
      <c r="D107" s="168"/>
    </row>
    <row r="108" spans="1:4" ht="15.75" customHeight="1">
      <c r="A108" s="155"/>
      <c r="B108" s="167"/>
      <c r="C108" s="168"/>
      <c r="D108" s="168"/>
    </row>
    <row r="109" spans="1:4" ht="15.75" customHeight="1">
      <c r="A109" s="155"/>
      <c r="B109" s="167"/>
      <c r="C109" s="168"/>
      <c r="D109" s="168"/>
    </row>
    <row r="110" spans="1:4" ht="15.75" customHeight="1">
      <c r="A110" s="155"/>
      <c r="B110" s="167"/>
      <c r="C110" s="168"/>
      <c r="D110" s="168"/>
    </row>
    <row r="111" spans="1:4" ht="15.75" customHeight="1">
      <c r="A111" s="155"/>
      <c r="B111" s="167"/>
      <c r="C111" s="168"/>
      <c r="D111" s="168"/>
    </row>
    <row r="112" spans="1:4" ht="15.75" customHeight="1">
      <c r="A112" s="155"/>
      <c r="B112" s="167"/>
      <c r="C112" s="168"/>
      <c r="D112" s="168"/>
    </row>
    <row r="113" spans="1:4" ht="15.75" customHeight="1">
      <c r="A113" s="155"/>
      <c r="B113" s="167"/>
      <c r="C113" s="168"/>
      <c r="D113" s="168"/>
    </row>
    <row r="114" spans="1:4" ht="15.75" customHeight="1">
      <c r="A114" s="155"/>
      <c r="B114" s="167"/>
      <c r="C114" s="168"/>
      <c r="D114" s="168"/>
    </row>
    <row r="115" spans="1:4" ht="15.75" customHeight="1">
      <c r="A115" s="155"/>
      <c r="B115" s="167"/>
      <c r="C115" s="168"/>
      <c r="D115" s="168"/>
    </row>
    <row r="116" spans="1:4" ht="15.75" customHeight="1">
      <c r="A116" s="155"/>
      <c r="B116" s="167"/>
      <c r="C116" s="168"/>
      <c r="D116" s="168"/>
    </row>
    <row r="117" spans="1:4" ht="15.75" customHeight="1">
      <c r="A117" s="155"/>
      <c r="B117" s="167"/>
      <c r="C117" s="168"/>
      <c r="D117" s="168"/>
    </row>
    <row r="118" spans="1:4" ht="15.75" customHeight="1">
      <c r="A118" s="155"/>
      <c r="B118" s="167"/>
      <c r="C118" s="168"/>
      <c r="D118" s="168"/>
    </row>
    <row r="119" spans="1:4" ht="15.75" customHeight="1">
      <c r="A119" s="155"/>
      <c r="B119" s="167"/>
      <c r="C119" s="168"/>
      <c r="D119" s="168"/>
    </row>
    <row r="120" spans="1:4" ht="15.75" customHeight="1">
      <c r="A120" s="155"/>
      <c r="B120" s="167"/>
      <c r="C120" s="168"/>
      <c r="D120" s="168"/>
    </row>
    <row r="121" spans="1:4" ht="15.75" customHeight="1">
      <c r="A121" s="155"/>
      <c r="B121" s="167"/>
      <c r="C121" s="168"/>
      <c r="D121" s="168"/>
    </row>
    <row r="122" spans="1:4" ht="15.75" customHeight="1">
      <c r="A122" s="155"/>
      <c r="B122" s="167"/>
      <c r="C122" s="168"/>
      <c r="D122" s="168"/>
    </row>
    <row r="123" spans="1:4" ht="15.75" customHeight="1">
      <c r="A123" s="155"/>
      <c r="B123" s="167"/>
      <c r="C123" s="168"/>
      <c r="D123" s="168"/>
    </row>
    <row r="124" spans="1:4" ht="15.75" customHeight="1">
      <c r="A124" s="155"/>
      <c r="B124" s="167"/>
      <c r="C124" s="168"/>
      <c r="D124" s="168"/>
    </row>
    <row r="125" spans="1:4" ht="15.75" customHeight="1">
      <c r="A125" s="155"/>
      <c r="B125" s="167"/>
      <c r="C125" s="168"/>
      <c r="D125" s="168"/>
    </row>
    <row r="126" spans="1:4" ht="15.75" customHeight="1">
      <c r="A126" s="155"/>
      <c r="B126" s="167"/>
      <c r="C126" s="168"/>
      <c r="D126" s="168"/>
    </row>
    <row r="127" spans="1:4" ht="15.75" customHeight="1">
      <c r="A127" s="155"/>
      <c r="B127" s="167"/>
      <c r="C127" s="168"/>
      <c r="D127" s="168"/>
    </row>
    <row r="128" spans="1:4" ht="15.75" customHeight="1">
      <c r="A128" s="155"/>
      <c r="B128" s="167"/>
      <c r="C128" s="168"/>
      <c r="D128" s="168"/>
    </row>
    <row r="129" spans="1:26" ht="15.75" customHeight="1">
      <c r="A129" s="155"/>
      <c r="B129" s="167"/>
      <c r="C129" s="168"/>
      <c r="D129" s="168"/>
    </row>
    <row r="130" spans="1:26" ht="15.75" customHeight="1">
      <c r="A130" s="155"/>
      <c r="B130" s="167"/>
      <c r="C130" s="168"/>
      <c r="D130" s="168"/>
    </row>
    <row r="131" spans="1:26" ht="15.75" customHeight="1">
      <c r="A131" s="155"/>
      <c r="B131" s="167"/>
      <c r="C131" s="168"/>
      <c r="D131" s="168"/>
    </row>
    <row r="132" spans="1:26" ht="15.75" customHeight="1">
      <c r="A132" s="155"/>
      <c r="B132" s="167"/>
      <c r="C132" s="168"/>
      <c r="D132" s="168"/>
    </row>
    <row r="133" spans="1:26" ht="15.75" customHeight="1">
      <c r="A133" s="155"/>
      <c r="B133" s="167"/>
      <c r="C133" s="168"/>
      <c r="D133" s="168"/>
    </row>
    <row r="134" spans="1:26" ht="15.75" customHeight="1">
      <c r="A134" s="155"/>
      <c r="B134" s="167"/>
      <c r="C134" s="168"/>
      <c r="D134" s="168"/>
    </row>
    <row r="135" spans="1:26" ht="15.75" customHeight="1">
      <c r="A135" s="155"/>
      <c r="B135" s="167"/>
      <c r="C135" s="168"/>
      <c r="D135" s="168"/>
    </row>
    <row r="136" spans="1:26" ht="15.75" customHeight="1">
      <c r="A136" s="155"/>
      <c r="B136" s="167"/>
      <c r="C136" s="168"/>
      <c r="D136" s="168"/>
    </row>
    <row r="137" spans="1:26" ht="15.75" customHeight="1">
      <c r="A137" s="155"/>
      <c r="B137" s="167"/>
      <c r="C137" s="168"/>
      <c r="D137" s="168"/>
    </row>
    <row r="138" spans="1:26" ht="15.75" customHeight="1">
      <c r="A138" s="155"/>
      <c r="B138" s="167"/>
      <c r="C138" s="168"/>
      <c r="D138" s="168"/>
    </row>
    <row r="139" spans="1:26" ht="15.75" customHeight="1">
      <c r="A139" s="92"/>
      <c r="B139" s="167"/>
      <c r="C139" s="167"/>
      <c r="D139" s="167"/>
    </row>
    <row r="140" spans="1:26" ht="15.75" customHeight="1">
      <c r="A140" s="92"/>
      <c r="B140" s="169" t="s">
        <v>430</v>
      </c>
      <c r="C140" s="169" t="s">
        <v>431</v>
      </c>
      <c r="D140" s="1" t="s">
        <v>430</v>
      </c>
      <c r="E140" s="1" t="s">
        <v>431</v>
      </c>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92"/>
      <c r="B141" s="170" t="s">
        <v>432</v>
      </c>
      <c r="C141" s="170" t="s">
        <v>433</v>
      </c>
      <c r="D141" s="1" t="s">
        <v>432</v>
      </c>
      <c r="E141" s="1"/>
      <c r="F141" s="1" t="str">
        <f t="shared" ref="F141:F152" si="0">IF(NOT(ISBLANK(D141)),D141,IF(NOT(ISBLANK(E141)),"     "&amp;E141,FALSE))</f>
        <v>Afectación Económica o presupuestal</v>
      </c>
      <c r="G141" s="1" t="s">
        <v>432</v>
      </c>
      <c r="H141" s="1" t="str">
        <f ca="1">IF(NOT(ISERROR(MATCH(G141,ANCHORARRAY(B152),0))),F154&amp;"Por favor no seleccionar los criterios de impacto",G141)</f>
        <v>Afectación Económica o presupuestal</v>
      </c>
      <c r="I141" s="1"/>
      <c r="J141" s="1"/>
      <c r="K141" s="1"/>
      <c r="L141" s="1"/>
      <c r="M141" s="1"/>
      <c r="N141" s="1"/>
      <c r="O141" s="1"/>
      <c r="P141" s="1"/>
      <c r="Q141" s="1"/>
      <c r="R141" s="1"/>
      <c r="S141" s="1"/>
      <c r="T141" s="1"/>
      <c r="U141" s="1"/>
      <c r="V141" s="1"/>
      <c r="W141" s="1"/>
      <c r="X141" s="1"/>
      <c r="Y141" s="1"/>
      <c r="Z141" s="1"/>
    </row>
    <row r="142" spans="1:26" ht="15.75" customHeight="1">
      <c r="A142" s="92"/>
      <c r="B142" s="170" t="s">
        <v>432</v>
      </c>
      <c r="C142" s="170" t="s">
        <v>414</v>
      </c>
      <c r="D142" s="1"/>
      <c r="E142" s="1" t="s">
        <v>433</v>
      </c>
      <c r="F142" s="1" t="str">
        <f t="shared" si="0"/>
        <v xml:space="preserve">     Afectación menor a 10 SMLMV .</v>
      </c>
      <c r="G142" s="1"/>
      <c r="H142" s="1"/>
      <c r="I142" s="1"/>
      <c r="J142" s="1"/>
      <c r="K142" s="1"/>
      <c r="L142" s="1"/>
      <c r="M142" s="1"/>
      <c r="N142" s="1"/>
      <c r="O142" s="1"/>
      <c r="P142" s="1"/>
      <c r="Q142" s="1"/>
      <c r="R142" s="1"/>
      <c r="S142" s="1"/>
      <c r="T142" s="1"/>
      <c r="U142" s="1"/>
      <c r="V142" s="1"/>
      <c r="W142" s="1"/>
      <c r="X142" s="1"/>
      <c r="Y142" s="1"/>
      <c r="Z142" s="1"/>
    </row>
    <row r="143" spans="1:26" ht="15.75" customHeight="1">
      <c r="A143" s="92"/>
      <c r="B143" s="170" t="s">
        <v>432</v>
      </c>
      <c r="C143" s="170" t="s">
        <v>417</v>
      </c>
      <c r="D143" s="1"/>
      <c r="E143" s="1" t="s">
        <v>414</v>
      </c>
      <c r="F143" s="1" t="str">
        <f t="shared" si="0"/>
        <v xml:space="preserve">     Entre 10 y 50 SMLMV </v>
      </c>
      <c r="G143" s="1"/>
      <c r="H143" s="1"/>
      <c r="I143" s="1"/>
      <c r="J143" s="1"/>
      <c r="K143" s="1"/>
      <c r="L143" s="1"/>
      <c r="M143" s="1"/>
      <c r="N143" s="1"/>
      <c r="O143" s="1"/>
      <c r="P143" s="1"/>
      <c r="Q143" s="1"/>
      <c r="R143" s="1"/>
      <c r="S143" s="1"/>
      <c r="T143" s="1"/>
      <c r="U143" s="1"/>
      <c r="V143" s="1"/>
      <c r="W143" s="1"/>
      <c r="X143" s="1"/>
      <c r="Y143" s="1"/>
      <c r="Z143" s="1"/>
    </row>
    <row r="144" spans="1:26" ht="15.75" customHeight="1">
      <c r="A144" s="92"/>
      <c r="B144" s="170" t="s">
        <v>432</v>
      </c>
      <c r="C144" s="170" t="s">
        <v>420</v>
      </c>
      <c r="D144" s="1"/>
      <c r="E144" s="1" t="s">
        <v>417</v>
      </c>
      <c r="F144" s="1" t="str">
        <f t="shared" si="0"/>
        <v xml:space="preserve">     Entre 50 y 100 SMLMV </v>
      </c>
      <c r="G144" s="1"/>
      <c r="H144" s="1"/>
      <c r="I144" s="1"/>
      <c r="J144" s="1"/>
      <c r="K144" s="1"/>
      <c r="L144" s="1"/>
      <c r="M144" s="1"/>
      <c r="N144" s="1"/>
      <c r="O144" s="1"/>
      <c r="P144" s="1"/>
      <c r="Q144" s="1"/>
      <c r="R144" s="1"/>
      <c r="S144" s="1"/>
      <c r="T144" s="1"/>
      <c r="U144" s="1"/>
      <c r="V144" s="1"/>
      <c r="W144" s="1"/>
      <c r="X144" s="1"/>
      <c r="Y144" s="1"/>
      <c r="Z144" s="1"/>
    </row>
    <row r="145" spans="1:26" ht="15.75" customHeight="1">
      <c r="A145" s="92"/>
      <c r="B145" s="170" t="s">
        <v>432</v>
      </c>
      <c r="C145" s="170" t="s">
        <v>424</v>
      </c>
      <c r="D145" s="1"/>
      <c r="E145" s="1" t="s">
        <v>420</v>
      </c>
      <c r="F145" s="1" t="str">
        <f t="shared" si="0"/>
        <v xml:space="preserve">     Entre 100 y 500 SMLMV </v>
      </c>
      <c r="G145" s="1"/>
      <c r="H145" s="1"/>
      <c r="I145" s="1"/>
      <c r="J145" s="1"/>
      <c r="K145" s="1"/>
      <c r="L145" s="1"/>
      <c r="M145" s="1"/>
      <c r="N145" s="1"/>
      <c r="O145" s="1"/>
      <c r="P145" s="1"/>
      <c r="Q145" s="1"/>
      <c r="R145" s="1"/>
      <c r="S145" s="1"/>
      <c r="T145" s="1"/>
      <c r="U145" s="1"/>
      <c r="V145" s="1"/>
      <c r="W145" s="1"/>
      <c r="X145" s="1"/>
      <c r="Y145" s="1"/>
      <c r="Z145" s="1"/>
    </row>
    <row r="146" spans="1:26" ht="15.75" customHeight="1">
      <c r="A146" s="92"/>
      <c r="B146" s="170" t="s">
        <v>407</v>
      </c>
      <c r="C146" s="170" t="s">
        <v>411</v>
      </c>
      <c r="D146" s="1"/>
      <c r="E146" s="1" t="s">
        <v>424</v>
      </c>
      <c r="F146" s="1" t="str">
        <f t="shared" si="0"/>
        <v xml:space="preserve">     Mayor a 500 SMLMV </v>
      </c>
      <c r="G146" s="1"/>
      <c r="H146" s="1"/>
      <c r="I146" s="1"/>
      <c r="J146" s="1"/>
      <c r="K146" s="1"/>
      <c r="L146" s="1"/>
      <c r="M146" s="1"/>
      <c r="N146" s="1"/>
      <c r="O146" s="1"/>
      <c r="P146" s="1"/>
      <c r="Q146" s="1"/>
      <c r="R146" s="1"/>
      <c r="S146" s="1"/>
      <c r="T146" s="1"/>
      <c r="U146" s="1"/>
      <c r="V146" s="1"/>
      <c r="W146" s="1"/>
      <c r="X146" s="1"/>
      <c r="Y146" s="1"/>
      <c r="Z146" s="1"/>
    </row>
    <row r="147" spans="1:26" ht="15.75" customHeight="1">
      <c r="A147" s="92"/>
      <c r="B147" s="170" t="s">
        <v>407</v>
      </c>
      <c r="C147" s="170" t="s">
        <v>390</v>
      </c>
      <c r="D147" s="1" t="s">
        <v>407</v>
      </c>
      <c r="E147" s="1"/>
      <c r="F147" s="1" t="str">
        <f t="shared" si="0"/>
        <v>Pérdida Reputacional</v>
      </c>
      <c r="G147" s="1"/>
      <c r="H147" s="1"/>
      <c r="I147" s="1"/>
      <c r="J147" s="1"/>
      <c r="K147" s="1"/>
      <c r="L147" s="1"/>
      <c r="M147" s="1"/>
      <c r="N147" s="1"/>
      <c r="O147" s="1"/>
      <c r="P147" s="1"/>
      <c r="Q147" s="1"/>
      <c r="R147" s="1"/>
      <c r="S147" s="1"/>
      <c r="T147" s="1"/>
      <c r="U147" s="1"/>
      <c r="V147" s="1"/>
      <c r="W147" s="1"/>
      <c r="X147" s="1"/>
      <c r="Y147" s="1"/>
      <c r="Z147" s="1"/>
    </row>
    <row r="148" spans="1:26" ht="15.75" customHeight="1">
      <c r="A148" s="92"/>
      <c r="B148" s="170" t="s">
        <v>407</v>
      </c>
      <c r="C148" s="170" t="s">
        <v>386</v>
      </c>
      <c r="D148" s="1"/>
      <c r="E148" s="1" t="s">
        <v>411</v>
      </c>
      <c r="F148" s="1" t="str">
        <f t="shared" si="0"/>
        <v xml:space="preserve">     El riesgo afecta la imagen de alguna área de la organización</v>
      </c>
      <c r="G148" s="1"/>
      <c r="H148" s="1"/>
      <c r="I148" s="1"/>
      <c r="J148" s="1"/>
      <c r="K148" s="1"/>
      <c r="L148" s="1"/>
      <c r="M148" s="1"/>
      <c r="N148" s="1"/>
      <c r="O148" s="1"/>
      <c r="P148" s="1"/>
      <c r="Q148" s="1"/>
      <c r="R148" s="1"/>
      <c r="S148" s="1"/>
      <c r="T148" s="1"/>
      <c r="U148" s="1"/>
      <c r="V148" s="1"/>
      <c r="W148" s="1"/>
      <c r="X148" s="1"/>
      <c r="Y148" s="1"/>
      <c r="Z148" s="1"/>
    </row>
    <row r="149" spans="1:26" ht="15.75" customHeight="1">
      <c r="A149" s="92"/>
      <c r="B149" s="170" t="s">
        <v>407</v>
      </c>
      <c r="C149" s="170" t="s">
        <v>421</v>
      </c>
      <c r="D149" s="1"/>
      <c r="E149" s="1" t="s">
        <v>390</v>
      </c>
      <c r="F149" s="1" t="str">
        <f t="shared" si="0"/>
        <v xml:space="preserve">     El riesgo afecta la imagen de la entidad internamente, de conocimiento general, nivel interno, de junta dircetiva y accionistas y/o de provedores</v>
      </c>
      <c r="G149" s="1"/>
      <c r="H149" s="1"/>
      <c r="I149" s="1"/>
      <c r="J149" s="1"/>
      <c r="K149" s="1"/>
      <c r="L149" s="1"/>
      <c r="M149" s="1"/>
      <c r="N149" s="1"/>
      <c r="O149" s="1"/>
      <c r="P149" s="1"/>
      <c r="Q149" s="1"/>
      <c r="R149" s="1"/>
      <c r="S149" s="1"/>
      <c r="T149" s="1"/>
      <c r="U149" s="1"/>
      <c r="V149" s="1"/>
      <c r="W149" s="1"/>
      <c r="X149" s="1"/>
      <c r="Y149" s="1"/>
      <c r="Z149" s="1"/>
    </row>
    <row r="150" spans="1:26" ht="15.75" customHeight="1">
      <c r="A150" s="92"/>
      <c r="B150" s="170" t="s">
        <v>407</v>
      </c>
      <c r="C150" s="170" t="s">
        <v>425</v>
      </c>
      <c r="D150" s="1"/>
      <c r="E150" s="1" t="s">
        <v>386</v>
      </c>
      <c r="F150" s="1" t="str">
        <f t="shared" si="0"/>
        <v xml:space="preserve">     El riesgo afecta la imagen de la entidad con algunos usuarios de relevancia frente al logro de los objetivos</v>
      </c>
      <c r="G150" s="1"/>
      <c r="H150" s="1"/>
      <c r="I150" s="1"/>
      <c r="J150" s="1"/>
      <c r="K150" s="1"/>
      <c r="L150" s="1"/>
      <c r="M150" s="1"/>
      <c r="N150" s="1"/>
      <c r="O150" s="1"/>
      <c r="P150" s="1"/>
      <c r="Q150" s="1"/>
      <c r="R150" s="1"/>
      <c r="S150" s="1"/>
      <c r="T150" s="1"/>
      <c r="U150" s="1"/>
      <c r="V150" s="1"/>
      <c r="W150" s="1"/>
      <c r="X150" s="1"/>
      <c r="Y150" s="1"/>
      <c r="Z150" s="1"/>
    </row>
    <row r="151" spans="1:26" ht="15.75" customHeight="1">
      <c r="A151" s="92"/>
      <c r="B151" s="1"/>
      <c r="C151" s="1"/>
      <c r="D151" s="1"/>
      <c r="E151" s="1" t="s">
        <v>421</v>
      </c>
      <c r="F151" s="1" t="str">
        <f t="shared" si="0"/>
        <v xml:space="preserve">     El riesgo afecta la imagen de de la entidad con efecto publicitario sostenido a nivel de sector administrativo, nivel departamental o municipal</v>
      </c>
      <c r="G151" s="1"/>
      <c r="H151" s="1"/>
      <c r="I151" s="1"/>
      <c r="J151" s="1"/>
      <c r="K151" s="1"/>
      <c r="L151" s="1"/>
      <c r="M151" s="1"/>
      <c r="N151" s="1"/>
      <c r="O151" s="1"/>
      <c r="P151" s="1"/>
      <c r="Q151" s="1"/>
      <c r="R151" s="1"/>
      <c r="S151" s="1"/>
      <c r="T151" s="1"/>
      <c r="U151" s="1"/>
      <c r="V151" s="1"/>
      <c r="W151" s="1"/>
      <c r="X151" s="1"/>
      <c r="Y151" s="1"/>
      <c r="Z151" s="1"/>
    </row>
    <row r="152" spans="1:26" ht="15.75" customHeight="1">
      <c r="A152" s="92"/>
      <c r="B152" s="1" t="str">
        <f ca="1">IFERROR(__xludf.DUMMYFUNCTION("ARRAY_CONSTRAIN(ARRAYFORMULA(UNIQUE('Tabla Impacto'!$B$140:$B$150)), 3, 1)"),"Criterios")</f>
        <v>Criterios</v>
      </c>
      <c r="C152" s="1"/>
      <c r="D152" s="1"/>
      <c r="E152" s="1" t="s">
        <v>425</v>
      </c>
      <c r="F152" s="1" t="str">
        <f t="shared" si="0"/>
        <v xml:space="preserve">     El riesgo afecta la imagen de la entidad a nivel nacional, con efecto publicitarios sostenible a nivel país</v>
      </c>
      <c r="G152" s="1"/>
      <c r="H152" s="1"/>
      <c r="I152" s="1"/>
      <c r="J152" s="1"/>
      <c r="K152" s="1"/>
      <c r="L152" s="1"/>
      <c r="M152" s="1"/>
      <c r="N152" s="1"/>
      <c r="O152" s="1"/>
      <c r="P152" s="1"/>
      <c r="Q152" s="1"/>
      <c r="R152" s="1"/>
      <c r="S152" s="1"/>
      <c r="T152" s="1"/>
      <c r="U152" s="1"/>
      <c r="V152" s="1"/>
      <c r="W152" s="1"/>
      <c r="X152" s="1"/>
      <c r="Y152" s="1"/>
      <c r="Z152" s="1"/>
    </row>
    <row r="153" spans="1:26" ht="15.75" customHeight="1">
      <c r="A153" s="92"/>
      <c r="B153" s="1" t="str">
        <f ca="1">IFERROR(__xludf.DUMMYFUNCTION("""COMPUTED_VALUE"""),"Afectación Económica o presupuestal")</f>
        <v>Afectación Económica o presupuestal</v>
      </c>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t="str">
        <f ca="1">IFERROR(__xludf.DUMMYFUNCTION("""COMPUTED_VALUE"""),"Pérdida Reputacional")</f>
        <v>Pérdida Reputacional</v>
      </c>
      <c r="C154" s="1"/>
      <c r="D154" s="1"/>
      <c r="E154" s="1"/>
      <c r="F154" s="171" t="s">
        <v>434</v>
      </c>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71" t="s">
        <v>435</v>
      </c>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B160" s="1"/>
      <c r="C160" s="1"/>
      <c r="D160" s="1"/>
    </row>
    <row r="161" spans="2:4" ht="15.75" customHeight="1">
      <c r="B161" s="1"/>
      <c r="C161" s="1"/>
      <c r="D161" s="1"/>
    </row>
    <row r="162" spans="2:4" ht="15.75" customHeight="1">
      <c r="B162" s="1"/>
      <c r="C162" s="1"/>
      <c r="D162" s="1"/>
    </row>
    <row r="163" spans="2:4" ht="15.75" customHeight="1">
      <c r="B163" s="1"/>
      <c r="C163" s="1"/>
      <c r="D163" s="1"/>
    </row>
    <row r="164" spans="2:4" ht="15.75" customHeight="1"/>
    <row r="165" spans="2:4" ht="15.75" customHeight="1"/>
    <row r="166" spans="2:4" ht="15.75" customHeight="1"/>
    <row r="167" spans="2:4" ht="15.75" customHeight="1"/>
    <row r="168" spans="2:4" ht="15.75" customHeight="1"/>
    <row r="169" spans="2:4" ht="15.75" customHeight="1"/>
    <row r="170" spans="2:4" ht="15.75" customHeight="1"/>
    <row r="171" spans="2:4" ht="15.75" customHeight="1"/>
    <row r="172" spans="2:4" ht="15.75" customHeight="1"/>
    <row r="173" spans="2:4" ht="15.75" customHeight="1"/>
    <row r="174" spans="2:4" ht="15.75" customHeight="1"/>
    <row r="175" spans="2:4" ht="15.75" customHeight="1"/>
    <row r="176" spans="2:4"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D1"/>
  </mergeCells>
  <dataValidations count="1">
    <dataValidation type="list" allowBlank="1" showErrorMessage="1" sqref="G141">
      <formula1>$F$141:$F$152</formula1>
    </dataValidation>
  </dataValidations>
  <pageMargins left="0.7" right="0.7" top="0.75" bottom="0.75" header="0" footer="0"/>
  <pageSetup orientation="portrait"/>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00"/>
  <sheetViews>
    <sheetView workbookViewId="0">
      <selection activeCell="E16" sqref="E16"/>
    </sheetView>
  </sheetViews>
  <sheetFormatPr baseColWidth="10" defaultColWidth="14.42578125" defaultRowHeight="15" customHeight="1"/>
  <cols>
    <col min="1" max="6" width="10.7109375" customWidth="1"/>
  </cols>
  <sheetData>
    <row r="2" spans="2:5">
      <c r="B2" s="1" t="s">
        <v>237</v>
      </c>
      <c r="E2" s="1" t="s">
        <v>179</v>
      </c>
    </row>
    <row r="3" spans="2:5">
      <c r="B3" s="1" t="s">
        <v>436</v>
      </c>
      <c r="E3" s="1" t="s">
        <v>107</v>
      </c>
    </row>
    <row r="4" spans="2:5">
      <c r="B4" s="1" t="s">
        <v>437</v>
      </c>
      <c r="E4" s="1" t="s">
        <v>86</v>
      </c>
    </row>
    <row r="5" spans="2:5">
      <c r="B5" s="1" t="s">
        <v>94</v>
      </c>
    </row>
    <row r="8" spans="2:5">
      <c r="B8" s="1" t="s">
        <v>531</v>
      </c>
    </row>
    <row r="9" spans="2:5">
      <c r="B9" s="1" t="s">
        <v>438</v>
      </c>
    </row>
    <row r="10" spans="2:5">
      <c r="B10" s="1" t="s">
        <v>439</v>
      </c>
    </row>
    <row r="13" spans="2:5">
      <c r="B13" s="1" t="s">
        <v>194</v>
      </c>
    </row>
    <row r="14" spans="2:5">
      <c r="B14" s="1" t="s">
        <v>529</v>
      </c>
    </row>
    <row r="15" spans="2:5">
      <c r="B15" s="1" t="s">
        <v>530</v>
      </c>
    </row>
    <row r="16" spans="2:5">
      <c r="B16" s="1" t="s">
        <v>123</v>
      </c>
    </row>
    <row r="17" spans="2:2">
      <c r="B17" s="1" t="s">
        <v>246</v>
      </c>
    </row>
    <row r="18" spans="2:2">
      <c r="B18" s="1" t="s">
        <v>14</v>
      </c>
    </row>
    <row r="19" spans="2:2">
      <c r="B19" s="1" t="s">
        <v>160</v>
      </c>
    </row>
    <row r="20" spans="2:2">
      <c r="B20" s="1" t="s">
        <v>440</v>
      </c>
    </row>
    <row r="21" spans="2:2" ht="15.75" customHeight="1">
      <c r="B21" s="1" t="s">
        <v>236</v>
      </c>
    </row>
    <row r="22" spans="2:2" ht="15.75" customHeight="1"/>
    <row r="23" spans="2:2" ht="15.75" customHeight="1"/>
    <row r="24" spans="2:2" ht="15.75" customHeight="1"/>
    <row r="25" spans="2:2" ht="15.75" customHeight="1"/>
    <row r="26" spans="2:2" ht="15.75" customHeight="1"/>
    <row r="27" spans="2:2" ht="15.75" customHeight="1"/>
    <row r="28" spans="2:2" ht="15.75" customHeight="1"/>
    <row r="29" spans="2:2" ht="15.75" customHeight="1"/>
    <row r="30" spans="2:2" ht="15.75" customHeight="1"/>
    <row r="31" spans="2:2" ht="15.75" customHeight="1"/>
    <row r="32" spans="2: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497A"/>
  </sheetPr>
  <dimension ref="A1:Z1000"/>
  <sheetViews>
    <sheetView workbookViewId="0"/>
  </sheetViews>
  <sheetFormatPr baseColWidth="10" defaultColWidth="14.42578125" defaultRowHeight="15" customHeight="1"/>
  <cols>
    <col min="1" max="2" width="14.28515625" customWidth="1"/>
    <col min="3" max="3" width="17" customWidth="1"/>
    <col min="4" max="4" width="14.28515625" customWidth="1"/>
    <col min="5" max="5" width="46" customWidth="1"/>
    <col min="6" max="26" width="14.28515625" customWidth="1"/>
  </cols>
  <sheetData>
    <row r="1" spans="1:26" ht="24" customHeight="1">
      <c r="A1" s="172"/>
      <c r="B1" s="584" t="s">
        <v>441</v>
      </c>
      <c r="C1" s="440"/>
      <c r="D1" s="440"/>
      <c r="E1" s="440"/>
      <c r="F1" s="441"/>
      <c r="G1" s="172"/>
      <c r="H1" s="172"/>
      <c r="I1" s="172"/>
      <c r="J1" s="172"/>
      <c r="K1" s="172"/>
      <c r="L1" s="172"/>
      <c r="M1" s="172"/>
      <c r="N1" s="172"/>
      <c r="O1" s="172"/>
      <c r="P1" s="172"/>
      <c r="Q1" s="172"/>
      <c r="R1" s="172"/>
      <c r="S1" s="172"/>
      <c r="T1" s="172"/>
      <c r="U1" s="172"/>
      <c r="V1" s="172"/>
      <c r="W1" s="172"/>
      <c r="X1" s="172"/>
      <c r="Y1" s="172"/>
      <c r="Z1" s="172"/>
    </row>
    <row r="2" spans="1:26" ht="12.75" customHeight="1">
      <c r="A2" s="172"/>
      <c r="B2" s="173"/>
      <c r="C2" s="173"/>
      <c r="D2" s="173"/>
      <c r="E2" s="173"/>
      <c r="F2" s="173"/>
      <c r="G2" s="172"/>
      <c r="H2" s="172"/>
      <c r="I2" s="172"/>
      <c r="J2" s="172"/>
      <c r="K2" s="172"/>
      <c r="L2" s="172"/>
      <c r="M2" s="172"/>
      <c r="N2" s="172"/>
      <c r="O2" s="172"/>
      <c r="P2" s="172"/>
      <c r="Q2" s="172"/>
      <c r="R2" s="172"/>
      <c r="S2" s="172"/>
      <c r="T2" s="172"/>
      <c r="U2" s="172"/>
      <c r="V2" s="172"/>
      <c r="W2" s="172"/>
      <c r="X2" s="172"/>
      <c r="Y2" s="172"/>
      <c r="Z2" s="172"/>
    </row>
    <row r="3" spans="1:26" ht="12.75" customHeight="1">
      <c r="A3" s="172"/>
      <c r="B3" s="585" t="s">
        <v>442</v>
      </c>
      <c r="C3" s="440"/>
      <c r="D3" s="586"/>
      <c r="E3" s="174" t="s">
        <v>82</v>
      </c>
      <c r="F3" s="175" t="s">
        <v>443</v>
      </c>
      <c r="G3" s="172"/>
      <c r="H3" s="172"/>
      <c r="I3" s="172"/>
      <c r="J3" s="172"/>
      <c r="K3" s="172"/>
      <c r="L3" s="172"/>
      <c r="M3" s="172"/>
      <c r="N3" s="172"/>
      <c r="O3" s="172"/>
      <c r="P3" s="172"/>
      <c r="Q3" s="172"/>
      <c r="R3" s="172"/>
      <c r="S3" s="172"/>
      <c r="T3" s="172"/>
      <c r="U3" s="172"/>
      <c r="V3" s="172"/>
      <c r="W3" s="172"/>
      <c r="X3" s="172"/>
      <c r="Y3" s="172"/>
      <c r="Z3" s="172"/>
    </row>
    <row r="4" spans="1:26" ht="12.75" customHeight="1">
      <c r="A4" s="172"/>
      <c r="B4" s="587" t="s">
        <v>444</v>
      </c>
      <c r="C4" s="590" t="s">
        <v>75</v>
      </c>
      <c r="D4" s="176" t="s">
        <v>89</v>
      </c>
      <c r="E4" s="177" t="s">
        <v>445</v>
      </c>
      <c r="F4" s="178">
        <v>0.25</v>
      </c>
      <c r="G4" s="172"/>
      <c r="H4" s="172"/>
      <c r="I4" s="172"/>
      <c r="J4" s="172"/>
      <c r="K4" s="172"/>
      <c r="L4" s="172"/>
      <c r="M4" s="172"/>
      <c r="N4" s="172"/>
      <c r="O4" s="172"/>
      <c r="P4" s="172"/>
      <c r="Q4" s="172"/>
      <c r="R4" s="172"/>
      <c r="S4" s="172"/>
      <c r="T4" s="172"/>
      <c r="U4" s="172"/>
      <c r="V4" s="172"/>
      <c r="W4" s="172"/>
      <c r="X4" s="172"/>
      <c r="Y4" s="172"/>
      <c r="Z4" s="172"/>
    </row>
    <row r="5" spans="1:26" ht="12.75" customHeight="1">
      <c r="A5" s="172"/>
      <c r="B5" s="588"/>
      <c r="C5" s="591"/>
      <c r="D5" s="179" t="s">
        <v>116</v>
      </c>
      <c r="E5" s="180" t="s">
        <v>446</v>
      </c>
      <c r="F5" s="181">
        <v>0.15</v>
      </c>
      <c r="G5" s="172"/>
      <c r="H5" s="172"/>
      <c r="I5" s="172"/>
      <c r="J5" s="172"/>
      <c r="K5" s="172"/>
      <c r="L5" s="172"/>
      <c r="M5" s="172"/>
      <c r="N5" s="172"/>
      <c r="O5" s="172"/>
      <c r="P5" s="172"/>
      <c r="Q5" s="172"/>
      <c r="R5" s="172"/>
      <c r="S5" s="172"/>
      <c r="T5" s="172"/>
      <c r="U5" s="172"/>
      <c r="V5" s="172"/>
      <c r="W5" s="172"/>
      <c r="X5" s="172"/>
      <c r="Y5" s="172"/>
      <c r="Z5" s="172"/>
    </row>
    <row r="6" spans="1:26" ht="12.75" customHeight="1">
      <c r="A6" s="172"/>
      <c r="B6" s="588"/>
      <c r="C6" s="582"/>
      <c r="D6" s="179" t="s">
        <v>137</v>
      </c>
      <c r="E6" s="180" t="s">
        <v>447</v>
      </c>
      <c r="F6" s="181">
        <v>0.1</v>
      </c>
      <c r="G6" s="172"/>
      <c r="H6" s="172"/>
      <c r="I6" s="172"/>
      <c r="J6" s="172"/>
      <c r="K6" s="172"/>
      <c r="L6" s="172"/>
      <c r="M6" s="172"/>
      <c r="N6" s="172"/>
      <c r="O6" s="172"/>
      <c r="P6" s="172"/>
      <c r="Q6" s="172"/>
      <c r="R6" s="172"/>
      <c r="S6" s="172"/>
      <c r="T6" s="172"/>
      <c r="U6" s="172"/>
      <c r="V6" s="172"/>
      <c r="W6" s="172"/>
      <c r="X6" s="172"/>
      <c r="Y6" s="172"/>
      <c r="Z6" s="172"/>
    </row>
    <row r="7" spans="1:26" ht="12.75" customHeight="1">
      <c r="A7" s="172"/>
      <c r="B7" s="588"/>
      <c r="C7" s="581" t="s">
        <v>76</v>
      </c>
      <c r="D7" s="179" t="s">
        <v>163</v>
      </c>
      <c r="E7" s="180" t="s">
        <v>448</v>
      </c>
      <c r="F7" s="181">
        <v>0.25</v>
      </c>
      <c r="G7" s="172"/>
      <c r="H7" s="172"/>
      <c r="I7" s="172"/>
      <c r="J7" s="172"/>
      <c r="K7" s="172"/>
      <c r="L7" s="172"/>
      <c r="M7" s="172"/>
      <c r="N7" s="172"/>
      <c r="O7" s="172"/>
      <c r="P7" s="172"/>
      <c r="Q7" s="172"/>
      <c r="R7" s="172"/>
      <c r="S7" s="172"/>
      <c r="T7" s="172"/>
      <c r="U7" s="172"/>
      <c r="V7" s="172"/>
      <c r="W7" s="172"/>
      <c r="X7" s="172"/>
      <c r="Y7" s="172"/>
      <c r="Z7" s="172"/>
    </row>
    <row r="8" spans="1:26" ht="12.75" customHeight="1">
      <c r="A8" s="172"/>
      <c r="B8" s="589"/>
      <c r="C8" s="582"/>
      <c r="D8" s="179" t="s">
        <v>90</v>
      </c>
      <c r="E8" s="180" t="s">
        <v>449</v>
      </c>
      <c r="F8" s="181">
        <v>0.15</v>
      </c>
      <c r="G8" s="172"/>
      <c r="H8" s="172"/>
      <c r="I8" s="172"/>
      <c r="J8" s="172"/>
      <c r="K8" s="172"/>
      <c r="L8" s="172"/>
      <c r="M8" s="172"/>
      <c r="N8" s="172"/>
      <c r="O8" s="172"/>
      <c r="P8" s="172"/>
      <c r="Q8" s="172"/>
      <c r="R8" s="172"/>
      <c r="S8" s="172"/>
      <c r="T8" s="172"/>
      <c r="U8" s="172"/>
      <c r="V8" s="172"/>
      <c r="W8" s="172"/>
      <c r="X8" s="172"/>
      <c r="Y8" s="172"/>
      <c r="Z8" s="172"/>
    </row>
    <row r="9" spans="1:26" ht="12.75" customHeight="1">
      <c r="A9" s="172"/>
      <c r="B9" s="592" t="s">
        <v>450</v>
      </c>
      <c r="C9" s="581" t="s">
        <v>78</v>
      </c>
      <c r="D9" s="179" t="s">
        <v>91</v>
      </c>
      <c r="E9" s="180" t="s">
        <v>451</v>
      </c>
      <c r="F9" s="182" t="s">
        <v>452</v>
      </c>
      <c r="G9" s="172"/>
      <c r="H9" s="172"/>
      <c r="I9" s="172"/>
      <c r="J9" s="172"/>
      <c r="K9" s="172"/>
      <c r="L9" s="172"/>
      <c r="M9" s="172"/>
      <c r="N9" s="172"/>
      <c r="O9" s="172"/>
      <c r="P9" s="172"/>
      <c r="Q9" s="172"/>
      <c r="R9" s="172"/>
      <c r="S9" s="172"/>
      <c r="T9" s="172"/>
      <c r="U9" s="172"/>
      <c r="V9" s="172"/>
      <c r="W9" s="172"/>
      <c r="X9" s="172"/>
      <c r="Y9" s="172"/>
      <c r="Z9" s="172"/>
    </row>
    <row r="10" spans="1:26" ht="12.75" customHeight="1">
      <c r="A10" s="172"/>
      <c r="B10" s="588"/>
      <c r="C10" s="582"/>
      <c r="D10" s="179" t="s">
        <v>247</v>
      </c>
      <c r="E10" s="180" t="s">
        <v>453</v>
      </c>
      <c r="F10" s="182" t="s">
        <v>452</v>
      </c>
      <c r="G10" s="172"/>
      <c r="H10" s="172"/>
      <c r="I10" s="172"/>
      <c r="J10" s="172"/>
      <c r="K10" s="172"/>
      <c r="L10" s="172"/>
      <c r="M10" s="172"/>
      <c r="N10" s="172"/>
      <c r="O10" s="172"/>
      <c r="P10" s="172"/>
      <c r="Q10" s="172"/>
      <c r="R10" s="172"/>
      <c r="S10" s="172"/>
      <c r="T10" s="172"/>
      <c r="U10" s="172"/>
      <c r="V10" s="172"/>
      <c r="W10" s="172"/>
      <c r="X10" s="172"/>
      <c r="Y10" s="172"/>
      <c r="Z10" s="172"/>
    </row>
    <row r="11" spans="1:26" ht="12.75" customHeight="1">
      <c r="A11" s="172"/>
      <c r="B11" s="588"/>
      <c r="C11" s="581" t="s">
        <v>79</v>
      </c>
      <c r="D11" s="179" t="s">
        <v>92</v>
      </c>
      <c r="E11" s="180" t="s">
        <v>454</v>
      </c>
      <c r="F11" s="182" t="s">
        <v>452</v>
      </c>
      <c r="G11" s="172"/>
      <c r="H11" s="172"/>
      <c r="I11" s="172"/>
      <c r="J11" s="172"/>
      <c r="K11" s="172"/>
      <c r="L11" s="172"/>
      <c r="M11" s="172"/>
      <c r="N11" s="172"/>
      <c r="O11" s="172"/>
      <c r="P11" s="172"/>
      <c r="Q11" s="172"/>
      <c r="R11" s="172"/>
      <c r="S11" s="172"/>
      <c r="T11" s="172"/>
      <c r="U11" s="172"/>
      <c r="V11" s="172"/>
      <c r="W11" s="172"/>
      <c r="X11" s="172"/>
      <c r="Y11" s="172"/>
      <c r="Z11" s="172"/>
    </row>
    <row r="12" spans="1:26" ht="12.75" customHeight="1">
      <c r="A12" s="172"/>
      <c r="B12" s="588"/>
      <c r="C12" s="582"/>
      <c r="D12" s="179" t="s">
        <v>138</v>
      </c>
      <c r="E12" s="180" t="s">
        <v>455</v>
      </c>
      <c r="F12" s="182" t="s">
        <v>452</v>
      </c>
      <c r="G12" s="172"/>
      <c r="H12" s="172"/>
      <c r="I12" s="172"/>
      <c r="J12" s="172"/>
      <c r="K12" s="172"/>
      <c r="L12" s="172"/>
      <c r="M12" s="172"/>
      <c r="N12" s="172"/>
      <c r="O12" s="172"/>
      <c r="P12" s="172"/>
      <c r="Q12" s="172"/>
      <c r="R12" s="172"/>
      <c r="S12" s="172"/>
      <c r="T12" s="172"/>
      <c r="U12" s="172"/>
      <c r="V12" s="172"/>
      <c r="W12" s="172"/>
      <c r="X12" s="172"/>
      <c r="Y12" s="172"/>
      <c r="Z12" s="172"/>
    </row>
    <row r="13" spans="1:26" ht="12.75" customHeight="1">
      <c r="A13" s="172"/>
      <c r="B13" s="588"/>
      <c r="C13" s="581" t="s">
        <v>80</v>
      </c>
      <c r="D13" s="179" t="s">
        <v>93</v>
      </c>
      <c r="E13" s="180" t="s">
        <v>456</v>
      </c>
      <c r="F13" s="182" t="s">
        <v>452</v>
      </c>
      <c r="G13" s="172"/>
      <c r="H13" s="172"/>
      <c r="I13" s="172"/>
      <c r="J13" s="172"/>
      <c r="K13" s="172"/>
      <c r="L13" s="172"/>
      <c r="M13" s="172"/>
      <c r="N13" s="172"/>
      <c r="O13" s="172"/>
      <c r="P13" s="172"/>
      <c r="Q13" s="172"/>
      <c r="R13" s="172"/>
      <c r="S13" s="172"/>
      <c r="T13" s="172"/>
      <c r="U13" s="172"/>
      <c r="V13" s="172"/>
      <c r="W13" s="172"/>
      <c r="X13" s="172"/>
      <c r="Y13" s="172"/>
      <c r="Z13" s="172"/>
    </row>
    <row r="14" spans="1:26" ht="12.75" customHeight="1">
      <c r="A14" s="172"/>
      <c r="B14" s="593"/>
      <c r="C14" s="583"/>
      <c r="D14" s="183" t="s">
        <v>248</v>
      </c>
      <c r="E14" s="184" t="s">
        <v>457</v>
      </c>
      <c r="F14" s="185" t="s">
        <v>452</v>
      </c>
      <c r="G14" s="172"/>
      <c r="H14" s="172"/>
      <c r="I14" s="172"/>
      <c r="J14" s="172"/>
      <c r="K14" s="172"/>
      <c r="L14" s="172"/>
      <c r="M14" s="172"/>
      <c r="N14" s="172"/>
      <c r="O14" s="172"/>
      <c r="P14" s="172"/>
      <c r="Q14" s="172"/>
      <c r="R14" s="172"/>
      <c r="S14" s="172"/>
      <c r="T14" s="172"/>
      <c r="U14" s="172"/>
      <c r="V14" s="172"/>
      <c r="W14" s="172"/>
      <c r="X14" s="172"/>
      <c r="Y14" s="172"/>
      <c r="Z14" s="172"/>
    </row>
    <row r="15" spans="1:26" ht="49.5" customHeight="1">
      <c r="A15" s="172"/>
      <c r="B15" s="580" t="s">
        <v>458</v>
      </c>
      <c r="C15" s="498"/>
      <c r="D15" s="498"/>
      <c r="E15" s="498"/>
      <c r="F15" s="499"/>
      <c r="G15" s="172"/>
      <c r="H15" s="172"/>
      <c r="I15" s="172"/>
      <c r="J15" s="172"/>
      <c r="K15" s="172"/>
      <c r="L15" s="172"/>
      <c r="M15" s="172"/>
      <c r="N15" s="172"/>
      <c r="O15" s="172"/>
      <c r="P15" s="172"/>
      <c r="Q15" s="172"/>
      <c r="R15" s="172"/>
      <c r="S15" s="172"/>
      <c r="T15" s="172"/>
      <c r="U15" s="172"/>
      <c r="V15" s="172"/>
      <c r="W15" s="172"/>
      <c r="X15" s="172"/>
      <c r="Y15" s="172"/>
      <c r="Z15" s="172"/>
    </row>
    <row r="16" spans="1:26" ht="27" customHeight="1">
      <c r="A16" s="186"/>
      <c r="B16" s="187"/>
      <c r="C16" s="186"/>
      <c r="D16" s="186"/>
      <c r="E16" s="186"/>
      <c r="F16" s="186"/>
      <c r="G16" s="186"/>
      <c r="H16" s="186"/>
      <c r="I16" s="186"/>
      <c r="J16" s="186"/>
      <c r="K16" s="186"/>
      <c r="L16" s="186"/>
      <c r="M16" s="186"/>
      <c r="N16" s="186"/>
      <c r="O16" s="186"/>
      <c r="P16" s="186"/>
      <c r="Q16" s="186"/>
      <c r="R16" s="186"/>
      <c r="S16" s="186"/>
      <c r="T16" s="186"/>
      <c r="U16" s="186"/>
      <c r="V16" s="186"/>
      <c r="W16" s="186"/>
      <c r="X16" s="186"/>
      <c r="Y16" s="186"/>
      <c r="Z16" s="186"/>
    </row>
    <row r="17" spans="1:26" ht="12.75" customHeight="1">
      <c r="A17" s="186"/>
      <c r="B17" s="186"/>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row>
    <row r="18" spans="1:26" ht="12.75" customHeight="1">
      <c r="A18" s="186"/>
      <c r="B18" s="186"/>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row>
    <row r="19" spans="1:26" ht="12.75" customHeight="1">
      <c r="A19" s="186"/>
      <c r="B19" s="186"/>
      <c r="C19" s="186"/>
      <c r="D19" s="186"/>
      <c r="E19" s="186"/>
      <c r="F19" s="186"/>
      <c r="G19" s="186"/>
      <c r="H19" s="186"/>
      <c r="I19" s="186"/>
      <c r="J19" s="186"/>
      <c r="K19" s="186"/>
      <c r="L19" s="186"/>
      <c r="M19" s="186"/>
      <c r="N19" s="186"/>
      <c r="O19" s="186"/>
      <c r="P19" s="186"/>
      <c r="Q19" s="186"/>
      <c r="R19" s="186"/>
      <c r="S19" s="186"/>
      <c r="T19" s="186"/>
      <c r="U19" s="186"/>
      <c r="V19" s="186"/>
      <c r="W19" s="186"/>
      <c r="X19" s="186"/>
      <c r="Y19" s="186"/>
      <c r="Z19" s="186"/>
    </row>
    <row r="20" spans="1:26" ht="12.75" customHeight="1">
      <c r="A20" s="186"/>
      <c r="B20" s="186"/>
      <c r="C20" s="186"/>
      <c r="D20" s="186"/>
      <c r="E20" s="186"/>
      <c r="F20" s="186"/>
      <c r="G20" s="186"/>
      <c r="H20" s="186"/>
      <c r="I20" s="186"/>
      <c r="J20" s="186"/>
      <c r="K20" s="186"/>
      <c r="L20" s="186"/>
      <c r="M20" s="186"/>
      <c r="N20" s="186"/>
      <c r="O20" s="186"/>
      <c r="P20" s="186"/>
      <c r="Q20" s="186"/>
      <c r="R20" s="186"/>
      <c r="S20" s="186"/>
      <c r="T20" s="186"/>
      <c r="U20" s="186"/>
      <c r="V20" s="186"/>
      <c r="W20" s="186"/>
      <c r="X20" s="186"/>
      <c r="Y20" s="186"/>
      <c r="Z20" s="186"/>
    </row>
    <row r="21" spans="1:26" ht="12.75" customHeight="1">
      <c r="A21" s="186"/>
      <c r="B21" s="186"/>
      <c r="C21" s="186"/>
      <c r="D21" s="186"/>
      <c r="E21" s="186"/>
      <c r="F21" s="186"/>
      <c r="G21" s="186"/>
      <c r="H21" s="186"/>
      <c r="I21" s="186"/>
      <c r="J21" s="186"/>
      <c r="K21" s="186"/>
      <c r="L21" s="186"/>
      <c r="M21" s="186"/>
      <c r="N21" s="186"/>
      <c r="O21" s="186"/>
      <c r="P21" s="186"/>
      <c r="Q21" s="186"/>
      <c r="R21" s="186"/>
      <c r="S21" s="186"/>
      <c r="T21" s="186"/>
      <c r="U21" s="186"/>
      <c r="V21" s="186"/>
      <c r="W21" s="186"/>
      <c r="X21" s="186"/>
      <c r="Y21" s="186"/>
      <c r="Z21" s="186"/>
    </row>
    <row r="22" spans="1:26" ht="12.75" customHeight="1">
      <c r="A22" s="186"/>
      <c r="B22" s="186"/>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row>
    <row r="23" spans="1:26" ht="12.75" customHeight="1">
      <c r="A23" s="186"/>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row>
    <row r="24" spans="1:26" ht="12.75" customHeight="1">
      <c r="A24" s="186"/>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row>
    <row r="25" spans="1:26" ht="12.75" customHeight="1">
      <c r="A25" s="186"/>
      <c r="B25" s="186"/>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6"/>
    </row>
    <row r="26" spans="1:26" ht="12.75" customHeight="1">
      <c r="A26" s="186"/>
      <c r="B26" s="186"/>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6"/>
    </row>
    <row r="27" spans="1:26" ht="12.75" customHeight="1">
      <c r="A27" s="186"/>
      <c r="B27" s="186"/>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row>
    <row r="28" spans="1:26" ht="12.75" customHeight="1">
      <c r="A28" s="186"/>
      <c r="B28" s="186"/>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row>
    <row r="29" spans="1:26" ht="12.75" customHeight="1">
      <c r="A29" s="186"/>
      <c r="B29" s="186"/>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6"/>
    </row>
    <row r="30" spans="1:26" ht="12.75" customHeight="1">
      <c r="A30" s="186"/>
      <c r="B30" s="186"/>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6"/>
    </row>
    <row r="31" spans="1:26" ht="12.75" customHeight="1">
      <c r="A31" s="186"/>
      <c r="B31" s="186"/>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row>
    <row r="32" spans="1:26" ht="12.75" customHeight="1">
      <c r="A32" s="186"/>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row>
    <row r="33" spans="1:26" ht="12.75" customHeight="1">
      <c r="A33" s="186"/>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row>
    <row r="34" spans="1:26" ht="12.75" customHeight="1">
      <c r="A34" s="186"/>
      <c r="B34" s="186"/>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row>
    <row r="35" spans="1:26" ht="12.75" customHeight="1">
      <c r="A35" s="186"/>
      <c r="B35" s="186"/>
      <c r="C35" s="186"/>
      <c r="D35" s="186"/>
      <c r="E35" s="186"/>
      <c r="F35" s="186"/>
      <c r="G35" s="186"/>
      <c r="H35" s="186"/>
      <c r="I35" s="186"/>
      <c r="J35" s="186"/>
      <c r="K35" s="186"/>
      <c r="L35" s="186"/>
      <c r="M35" s="186"/>
      <c r="N35" s="186"/>
      <c r="O35" s="186"/>
      <c r="P35" s="186"/>
      <c r="Q35" s="186"/>
      <c r="R35" s="186"/>
      <c r="S35" s="186"/>
      <c r="T35" s="186"/>
      <c r="U35" s="186"/>
      <c r="V35" s="186"/>
      <c r="W35" s="186"/>
      <c r="X35" s="186"/>
      <c r="Y35" s="186"/>
      <c r="Z35" s="186"/>
    </row>
    <row r="36" spans="1:26" ht="12.75" customHeight="1">
      <c r="A36" s="186"/>
      <c r="B36" s="186"/>
      <c r="C36" s="186"/>
      <c r="D36" s="186"/>
      <c r="E36" s="186"/>
      <c r="F36" s="186"/>
      <c r="G36" s="186"/>
      <c r="H36" s="186"/>
      <c r="I36" s="186"/>
      <c r="J36" s="186"/>
      <c r="K36" s="186"/>
      <c r="L36" s="186"/>
      <c r="M36" s="186"/>
      <c r="N36" s="186"/>
      <c r="O36" s="186"/>
      <c r="P36" s="186"/>
      <c r="Q36" s="186"/>
      <c r="R36" s="186"/>
      <c r="S36" s="186"/>
      <c r="T36" s="186"/>
      <c r="U36" s="186"/>
      <c r="V36" s="186"/>
      <c r="W36" s="186"/>
      <c r="X36" s="186"/>
      <c r="Y36" s="186"/>
      <c r="Z36" s="186"/>
    </row>
    <row r="37" spans="1:26" ht="12.75" customHeight="1">
      <c r="A37" s="186"/>
      <c r="B37" s="186"/>
      <c r="C37" s="186"/>
      <c r="D37" s="186"/>
      <c r="E37" s="186"/>
      <c r="F37" s="186"/>
      <c r="G37" s="186"/>
      <c r="H37" s="186"/>
      <c r="I37" s="186"/>
      <c r="J37" s="186"/>
      <c r="K37" s="186"/>
      <c r="L37" s="186"/>
      <c r="M37" s="186"/>
      <c r="N37" s="186"/>
      <c r="O37" s="186"/>
      <c r="P37" s="186"/>
      <c r="Q37" s="186"/>
      <c r="R37" s="186"/>
      <c r="S37" s="186"/>
      <c r="T37" s="186"/>
      <c r="U37" s="186"/>
      <c r="V37" s="186"/>
      <c r="W37" s="186"/>
      <c r="X37" s="186"/>
      <c r="Y37" s="186"/>
      <c r="Z37" s="186"/>
    </row>
    <row r="38" spans="1:26" ht="12.75" customHeight="1">
      <c r="A38" s="186"/>
      <c r="B38" s="186"/>
      <c r="C38" s="186"/>
      <c r="D38" s="186"/>
      <c r="E38" s="186"/>
      <c r="F38" s="186"/>
      <c r="G38" s="186"/>
      <c r="H38" s="186"/>
      <c r="I38" s="186"/>
      <c r="J38" s="186"/>
      <c r="K38" s="186"/>
      <c r="L38" s="186"/>
      <c r="M38" s="186"/>
      <c r="N38" s="186"/>
      <c r="O38" s="186"/>
      <c r="P38" s="186"/>
      <c r="Q38" s="186"/>
      <c r="R38" s="186"/>
      <c r="S38" s="186"/>
      <c r="T38" s="186"/>
      <c r="U38" s="186"/>
      <c r="V38" s="186"/>
      <c r="W38" s="186"/>
      <c r="X38" s="186"/>
      <c r="Y38" s="186"/>
      <c r="Z38" s="186"/>
    </row>
    <row r="39" spans="1:26" ht="12.75" customHeight="1">
      <c r="A39" s="186"/>
      <c r="B39" s="186"/>
      <c r="C39" s="186"/>
      <c r="D39" s="186"/>
      <c r="E39" s="186"/>
      <c r="F39" s="186"/>
      <c r="G39" s="186"/>
      <c r="H39" s="186"/>
      <c r="I39" s="186"/>
      <c r="J39" s="186"/>
      <c r="K39" s="186"/>
      <c r="L39" s="186"/>
      <c r="M39" s="186"/>
      <c r="N39" s="186"/>
      <c r="O39" s="186"/>
      <c r="P39" s="186"/>
      <c r="Q39" s="186"/>
      <c r="R39" s="186"/>
      <c r="S39" s="186"/>
      <c r="T39" s="186"/>
      <c r="U39" s="186"/>
      <c r="V39" s="186"/>
      <c r="W39" s="186"/>
      <c r="X39" s="186"/>
      <c r="Y39" s="186"/>
      <c r="Z39" s="186"/>
    </row>
    <row r="40" spans="1:26" ht="12.75" customHeight="1">
      <c r="A40" s="186"/>
      <c r="B40" s="186"/>
      <c r="C40" s="186"/>
      <c r="D40" s="186"/>
      <c r="E40" s="186"/>
      <c r="F40" s="186"/>
      <c r="G40" s="186"/>
      <c r="H40" s="186"/>
      <c r="I40" s="186"/>
      <c r="J40" s="186"/>
      <c r="K40" s="186"/>
      <c r="L40" s="186"/>
      <c r="M40" s="186"/>
      <c r="N40" s="186"/>
      <c r="O40" s="186"/>
      <c r="P40" s="186"/>
      <c r="Q40" s="186"/>
      <c r="R40" s="186"/>
      <c r="S40" s="186"/>
      <c r="T40" s="186"/>
      <c r="U40" s="186"/>
      <c r="V40" s="186"/>
      <c r="W40" s="186"/>
      <c r="X40" s="186"/>
      <c r="Y40" s="186"/>
      <c r="Z40" s="186"/>
    </row>
    <row r="41" spans="1:26" ht="12.75" customHeight="1">
      <c r="A41" s="186"/>
      <c r="B41" s="186"/>
      <c r="C41" s="186"/>
      <c r="D41" s="186"/>
      <c r="E41" s="186"/>
      <c r="F41" s="186"/>
      <c r="G41" s="186"/>
      <c r="H41" s="186"/>
      <c r="I41" s="186"/>
      <c r="J41" s="186"/>
      <c r="K41" s="186"/>
      <c r="L41" s="186"/>
      <c r="M41" s="186"/>
      <c r="N41" s="186"/>
      <c r="O41" s="186"/>
      <c r="P41" s="186"/>
      <c r="Q41" s="186"/>
      <c r="R41" s="186"/>
      <c r="S41" s="186"/>
      <c r="T41" s="186"/>
      <c r="U41" s="186"/>
      <c r="V41" s="186"/>
      <c r="W41" s="186"/>
      <c r="X41" s="186"/>
      <c r="Y41" s="186"/>
      <c r="Z41" s="186"/>
    </row>
    <row r="42" spans="1:26" ht="12.75" customHeight="1">
      <c r="A42" s="186"/>
      <c r="B42" s="186"/>
      <c r="C42" s="186"/>
      <c r="D42" s="186"/>
      <c r="E42" s="186"/>
      <c r="F42" s="186"/>
      <c r="G42" s="186"/>
      <c r="H42" s="186"/>
      <c r="I42" s="186"/>
      <c r="J42" s="186"/>
      <c r="K42" s="186"/>
      <c r="L42" s="186"/>
      <c r="M42" s="186"/>
      <c r="N42" s="186"/>
      <c r="O42" s="186"/>
      <c r="P42" s="186"/>
      <c r="Q42" s="186"/>
      <c r="R42" s="186"/>
      <c r="S42" s="186"/>
      <c r="T42" s="186"/>
      <c r="U42" s="186"/>
      <c r="V42" s="186"/>
      <c r="W42" s="186"/>
      <c r="X42" s="186"/>
      <c r="Y42" s="186"/>
      <c r="Z42" s="186"/>
    </row>
    <row r="43" spans="1:26" ht="12.75" customHeight="1">
      <c r="A43" s="186"/>
      <c r="B43" s="186"/>
      <c r="C43" s="186"/>
      <c r="D43" s="186"/>
      <c r="E43" s="186"/>
      <c r="F43" s="186"/>
      <c r="G43" s="186"/>
      <c r="H43" s="186"/>
      <c r="I43" s="186"/>
      <c r="J43" s="186"/>
      <c r="K43" s="186"/>
      <c r="L43" s="186"/>
      <c r="M43" s="186"/>
      <c r="N43" s="186"/>
      <c r="O43" s="186"/>
      <c r="P43" s="186"/>
      <c r="Q43" s="186"/>
      <c r="R43" s="186"/>
      <c r="S43" s="186"/>
      <c r="T43" s="186"/>
      <c r="U43" s="186"/>
      <c r="V43" s="186"/>
      <c r="W43" s="186"/>
      <c r="X43" s="186"/>
      <c r="Y43" s="186"/>
      <c r="Z43" s="186"/>
    </row>
    <row r="44" spans="1:26" ht="12.75" customHeight="1">
      <c r="A44" s="186"/>
      <c r="B44" s="186"/>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row>
    <row r="45" spans="1:26" ht="12.75" customHeight="1">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row>
    <row r="46" spans="1:26" ht="12.75" customHeight="1">
      <c r="A46" s="186"/>
      <c r="B46" s="186"/>
      <c r="C46" s="186"/>
      <c r="D46" s="186"/>
      <c r="E46" s="186"/>
      <c r="F46" s="186"/>
      <c r="G46" s="186"/>
      <c r="H46" s="186"/>
      <c r="I46" s="186"/>
      <c r="J46" s="186"/>
      <c r="K46" s="186"/>
      <c r="L46" s="186"/>
      <c r="M46" s="186"/>
      <c r="N46" s="186"/>
      <c r="O46" s="186"/>
      <c r="P46" s="186"/>
      <c r="Q46" s="186"/>
      <c r="R46" s="186"/>
      <c r="S46" s="186"/>
      <c r="T46" s="186"/>
      <c r="U46" s="186"/>
      <c r="V46" s="186"/>
      <c r="W46" s="186"/>
      <c r="X46" s="186"/>
      <c r="Y46" s="186"/>
      <c r="Z46" s="186"/>
    </row>
    <row r="47" spans="1:26" ht="12.75" customHeight="1">
      <c r="A47" s="186"/>
      <c r="B47" s="186"/>
      <c r="C47" s="186"/>
      <c r="D47" s="186"/>
      <c r="E47" s="186"/>
      <c r="F47" s="186"/>
      <c r="G47" s="186"/>
      <c r="H47" s="186"/>
      <c r="I47" s="186"/>
      <c r="J47" s="186"/>
      <c r="K47" s="186"/>
      <c r="L47" s="186"/>
      <c r="M47" s="186"/>
      <c r="N47" s="186"/>
      <c r="O47" s="186"/>
      <c r="P47" s="186"/>
      <c r="Q47" s="186"/>
      <c r="R47" s="186"/>
      <c r="S47" s="186"/>
      <c r="T47" s="186"/>
      <c r="U47" s="186"/>
      <c r="V47" s="186"/>
      <c r="W47" s="186"/>
      <c r="X47" s="186"/>
      <c r="Y47" s="186"/>
      <c r="Z47" s="186"/>
    </row>
    <row r="48" spans="1:26" ht="12.75" customHeight="1">
      <c r="A48" s="186"/>
      <c r="B48" s="186"/>
      <c r="C48" s="186"/>
      <c r="D48" s="186"/>
      <c r="E48" s="186"/>
      <c r="F48" s="186"/>
      <c r="G48" s="186"/>
      <c r="H48" s="186"/>
      <c r="I48" s="186"/>
      <c r="J48" s="186"/>
      <c r="K48" s="186"/>
      <c r="L48" s="186"/>
      <c r="M48" s="186"/>
      <c r="N48" s="186"/>
      <c r="O48" s="186"/>
      <c r="P48" s="186"/>
      <c r="Q48" s="186"/>
      <c r="R48" s="186"/>
      <c r="S48" s="186"/>
      <c r="T48" s="186"/>
      <c r="U48" s="186"/>
      <c r="V48" s="186"/>
      <c r="W48" s="186"/>
      <c r="X48" s="186"/>
      <c r="Y48" s="186"/>
      <c r="Z48" s="186"/>
    </row>
    <row r="49" spans="1:26" ht="12.75" customHeight="1">
      <c r="A49" s="186"/>
      <c r="B49" s="186"/>
      <c r="C49" s="186"/>
      <c r="D49" s="186"/>
      <c r="E49" s="186"/>
      <c r="F49" s="186"/>
      <c r="G49" s="186"/>
      <c r="H49" s="186"/>
      <c r="I49" s="186"/>
      <c r="J49" s="186"/>
      <c r="K49" s="186"/>
      <c r="L49" s="186"/>
      <c r="M49" s="186"/>
      <c r="N49" s="186"/>
      <c r="O49" s="186"/>
      <c r="P49" s="186"/>
      <c r="Q49" s="186"/>
      <c r="R49" s="186"/>
      <c r="S49" s="186"/>
      <c r="T49" s="186"/>
      <c r="U49" s="186"/>
      <c r="V49" s="186"/>
      <c r="W49" s="186"/>
      <c r="X49" s="186"/>
      <c r="Y49" s="186"/>
      <c r="Z49" s="186"/>
    </row>
    <row r="50" spans="1:26" ht="12.75" customHeight="1">
      <c r="A50" s="186"/>
      <c r="B50" s="186"/>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row>
    <row r="51" spans="1:26" ht="12.75" customHeight="1">
      <c r="A51" s="186"/>
      <c r="B51" s="186"/>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row>
    <row r="52" spans="1:26" ht="12.75" customHeight="1">
      <c r="A52" s="186"/>
      <c r="B52" s="186"/>
      <c r="C52" s="186"/>
      <c r="D52" s="186"/>
      <c r="E52" s="186"/>
      <c r="F52" s="186"/>
      <c r="G52" s="186"/>
      <c r="H52" s="186"/>
      <c r="I52" s="186"/>
      <c r="J52" s="186"/>
      <c r="K52" s="186"/>
      <c r="L52" s="186"/>
      <c r="M52" s="186"/>
      <c r="N52" s="186"/>
      <c r="O52" s="186"/>
      <c r="P52" s="186"/>
      <c r="Q52" s="186"/>
      <c r="R52" s="186"/>
      <c r="S52" s="186"/>
      <c r="T52" s="186"/>
      <c r="U52" s="186"/>
      <c r="V52" s="186"/>
      <c r="W52" s="186"/>
      <c r="X52" s="186"/>
      <c r="Y52" s="186"/>
      <c r="Z52" s="186"/>
    </row>
    <row r="53" spans="1:26" ht="12.75" customHeight="1">
      <c r="A53" s="186"/>
      <c r="B53" s="186"/>
      <c r="C53" s="186"/>
      <c r="D53" s="186"/>
      <c r="E53" s="186"/>
      <c r="F53" s="186"/>
      <c r="G53" s="186"/>
      <c r="H53" s="186"/>
      <c r="I53" s="186"/>
      <c r="J53" s="186"/>
      <c r="K53" s="186"/>
      <c r="L53" s="186"/>
      <c r="M53" s="186"/>
      <c r="N53" s="186"/>
      <c r="O53" s="186"/>
      <c r="P53" s="186"/>
      <c r="Q53" s="186"/>
      <c r="R53" s="186"/>
      <c r="S53" s="186"/>
      <c r="T53" s="186"/>
      <c r="U53" s="186"/>
      <c r="V53" s="186"/>
      <c r="W53" s="186"/>
      <c r="X53" s="186"/>
      <c r="Y53" s="186"/>
      <c r="Z53" s="186"/>
    </row>
    <row r="54" spans="1:26" ht="12.75" customHeight="1">
      <c r="A54" s="186"/>
      <c r="B54" s="186"/>
      <c r="C54" s="186"/>
      <c r="D54" s="186"/>
      <c r="E54" s="186"/>
      <c r="F54" s="186"/>
      <c r="G54" s="186"/>
      <c r="H54" s="186"/>
      <c r="I54" s="186"/>
      <c r="J54" s="186"/>
      <c r="K54" s="186"/>
      <c r="L54" s="186"/>
      <c r="M54" s="186"/>
      <c r="N54" s="186"/>
      <c r="O54" s="186"/>
      <c r="P54" s="186"/>
      <c r="Q54" s="186"/>
      <c r="R54" s="186"/>
      <c r="S54" s="186"/>
      <c r="T54" s="186"/>
      <c r="U54" s="186"/>
      <c r="V54" s="186"/>
      <c r="W54" s="186"/>
      <c r="X54" s="186"/>
      <c r="Y54" s="186"/>
      <c r="Z54" s="186"/>
    </row>
    <row r="55" spans="1:26" ht="12.75" customHeight="1">
      <c r="A55" s="186"/>
      <c r="B55" s="186"/>
      <c r="C55" s="186"/>
      <c r="D55" s="186"/>
      <c r="E55" s="186"/>
      <c r="F55" s="186"/>
      <c r="G55" s="186"/>
      <c r="H55" s="186"/>
      <c r="I55" s="186"/>
      <c r="J55" s="186"/>
      <c r="K55" s="186"/>
      <c r="L55" s="186"/>
      <c r="M55" s="186"/>
      <c r="N55" s="186"/>
      <c r="O55" s="186"/>
      <c r="P55" s="186"/>
      <c r="Q55" s="186"/>
      <c r="R55" s="186"/>
      <c r="S55" s="186"/>
      <c r="T55" s="186"/>
      <c r="U55" s="186"/>
      <c r="V55" s="186"/>
      <c r="W55" s="186"/>
      <c r="X55" s="186"/>
      <c r="Y55" s="186"/>
      <c r="Z55" s="186"/>
    </row>
    <row r="56" spans="1:26" ht="12.75" customHeight="1">
      <c r="A56" s="186"/>
      <c r="B56" s="186"/>
      <c r="C56" s="186"/>
      <c r="D56" s="186"/>
      <c r="E56" s="186"/>
      <c r="F56" s="186"/>
      <c r="G56" s="186"/>
      <c r="H56" s="186"/>
      <c r="I56" s="186"/>
      <c r="J56" s="186"/>
      <c r="K56" s="186"/>
      <c r="L56" s="186"/>
      <c r="M56" s="186"/>
      <c r="N56" s="186"/>
      <c r="O56" s="186"/>
      <c r="P56" s="186"/>
      <c r="Q56" s="186"/>
      <c r="R56" s="186"/>
      <c r="S56" s="186"/>
      <c r="T56" s="186"/>
      <c r="U56" s="186"/>
      <c r="V56" s="186"/>
      <c r="W56" s="186"/>
      <c r="X56" s="186"/>
      <c r="Y56" s="186"/>
      <c r="Z56" s="186"/>
    </row>
    <row r="57" spans="1:26" ht="12.75" customHeight="1">
      <c r="A57" s="186"/>
      <c r="B57" s="186"/>
      <c r="C57" s="186"/>
      <c r="D57" s="186"/>
      <c r="E57" s="186"/>
      <c r="F57" s="186"/>
      <c r="G57" s="186"/>
      <c r="H57" s="186"/>
      <c r="I57" s="186"/>
      <c r="J57" s="186"/>
      <c r="K57" s="186"/>
      <c r="L57" s="186"/>
      <c r="M57" s="186"/>
      <c r="N57" s="186"/>
      <c r="O57" s="186"/>
      <c r="P57" s="186"/>
      <c r="Q57" s="186"/>
      <c r="R57" s="186"/>
      <c r="S57" s="186"/>
      <c r="T57" s="186"/>
      <c r="U57" s="186"/>
      <c r="V57" s="186"/>
      <c r="W57" s="186"/>
      <c r="X57" s="186"/>
      <c r="Y57" s="186"/>
      <c r="Z57" s="186"/>
    </row>
    <row r="58" spans="1:26" ht="12.75" customHeight="1">
      <c r="A58" s="186"/>
      <c r="B58" s="186"/>
      <c r="C58" s="186"/>
      <c r="D58" s="186"/>
      <c r="E58" s="186"/>
      <c r="F58" s="186"/>
      <c r="G58" s="186"/>
      <c r="H58" s="186"/>
      <c r="I58" s="186"/>
      <c r="J58" s="186"/>
      <c r="K58" s="186"/>
      <c r="L58" s="186"/>
      <c r="M58" s="186"/>
      <c r="N58" s="186"/>
      <c r="O58" s="186"/>
      <c r="P58" s="186"/>
      <c r="Q58" s="186"/>
      <c r="R58" s="186"/>
      <c r="S58" s="186"/>
      <c r="T58" s="186"/>
      <c r="U58" s="186"/>
      <c r="V58" s="186"/>
      <c r="W58" s="186"/>
      <c r="X58" s="186"/>
      <c r="Y58" s="186"/>
      <c r="Z58" s="186"/>
    </row>
    <row r="59" spans="1:26" ht="12.75" customHeight="1">
      <c r="A59" s="186"/>
      <c r="B59" s="186"/>
      <c r="C59" s="186"/>
      <c r="D59" s="186"/>
      <c r="E59" s="186"/>
      <c r="F59" s="186"/>
      <c r="G59" s="186"/>
      <c r="H59" s="186"/>
      <c r="I59" s="186"/>
      <c r="J59" s="186"/>
      <c r="K59" s="186"/>
      <c r="L59" s="186"/>
      <c r="M59" s="186"/>
      <c r="N59" s="186"/>
      <c r="O59" s="186"/>
      <c r="P59" s="186"/>
      <c r="Q59" s="186"/>
      <c r="R59" s="186"/>
      <c r="S59" s="186"/>
      <c r="T59" s="186"/>
      <c r="U59" s="186"/>
      <c r="V59" s="186"/>
      <c r="W59" s="186"/>
      <c r="X59" s="186"/>
      <c r="Y59" s="186"/>
      <c r="Z59" s="186"/>
    </row>
    <row r="60" spans="1:26" ht="12.75" customHeight="1">
      <c r="A60" s="186"/>
      <c r="B60" s="186"/>
      <c r="C60" s="186"/>
      <c r="D60" s="186"/>
      <c r="E60" s="186"/>
      <c r="F60" s="186"/>
      <c r="G60" s="186"/>
      <c r="H60" s="186"/>
      <c r="I60" s="186"/>
      <c r="J60" s="186"/>
      <c r="K60" s="186"/>
      <c r="L60" s="186"/>
      <c r="M60" s="186"/>
      <c r="N60" s="186"/>
      <c r="O60" s="186"/>
      <c r="P60" s="186"/>
      <c r="Q60" s="186"/>
      <c r="R60" s="186"/>
      <c r="S60" s="186"/>
      <c r="T60" s="186"/>
      <c r="U60" s="186"/>
      <c r="V60" s="186"/>
      <c r="W60" s="186"/>
      <c r="X60" s="186"/>
      <c r="Y60" s="186"/>
      <c r="Z60" s="186"/>
    </row>
    <row r="61" spans="1:26" ht="12.75" customHeight="1">
      <c r="A61" s="186"/>
      <c r="B61" s="186"/>
      <c r="C61" s="186"/>
      <c r="D61" s="186"/>
      <c r="E61" s="186"/>
      <c r="F61" s="186"/>
      <c r="G61" s="186"/>
      <c r="H61" s="186"/>
      <c r="I61" s="186"/>
      <c r="J61" s="186"/>
      <c r="K61" s="186"/>
      <c r="L61" s="186"/>
      <c r="M61" s="186"/>
      <c r="N61" s="186"/>
      <c r="O61" s="186"/>
      <c r="P61" s="186"/>
      <c r="Q61" s="186"/>
      <c r="R61" s="186"/>
      <c r="S61" s="186"/>
      <c r="T61" s="186"/>
      <c r="U61" s="186"/>
      <c r="V61" s="186"/>
      <c r="W61" s="186"/>
      <c r="X61" s="186"/>
      <c r="Y61" s="186"/>
      <c r="Z61" s="186"/>
    </row>
    <row r="62" spans="1:26" ht="12.75" customHeight="1">
      <c r="A62" s="186"/>
      <c r="B62" s="186"/>
      <c r="C62" s="186"/>
      <c r="D62" s="186"/>
      <c r="E62" s="186"/>
      <c r="F62" s="186"/>
      <c r="G62" s="186"/>
      <c r="H62" s="186"/>
      <c r="I62" s="186"/>
      <c r="J62" s="186"/>
      <c r="K62" s="186"/>
      <c r="L62" s="186"/>
      <c r="M62" s="186"/>
      <c r="N62" s="186"/>
      <c r="O62" s="186"/>
      <c r="P62" s="186"/>
      <c r="Q62" s="186"/>
      <c r="R62" s="186"/>
      <c r="S62" s="186"/>
      <c r="T62" s="186"/>
      <c r="U62" s="186"/>
      <c r="V62" s="186"/>
      <c r="W62" s="186"/>
      <c r="X62" s="186"/>
      <c r="Y62" s="186"/>
      <c r="Z62" s="186"/>
    </row>
    <row r="63" spans="1:26" ht="12.75" customHeight="1">
      <c r="A63" s="186"/>
      <c r="B63" s="186"/>
      <c r="C63" s="186"/>
      <c r="D63" s="186"/>
      <c r="E63" s="186"/>
      <c r="F63" s="186"/>
      <c r="G63" s="186"/>
      <c r="H63" s="186"/>
      <c r="I63" s="186"/>
      <c r="J63" s="186"/>
      <c r="K63" s="186"/>
      <c r="L63" s="186"/>
      <c r="M63" s="186"/>
      <c r="N63" s="186"/>
      <c r="O63" s="186"/>
      <c r="P63" s="186"/>
      <c r="Q63" s="186"/>
      <c r="R63" s="186"/>
      <c r="S63" s="186"/>
      <c r="T63" s="186"/>
      <c r="U63" s="186"/>
      <c r="V63" s="186"/>
      <c r="W63" s="186"/>
      <c r="X63" s="186"/>
      <c r="Y63" s="186"/>
      <c r="Z63" s="186"/>
    </row>
    <row r="64" spans="1:26" ht="12.75" customHeight="1">
      <c r="A64" s="186"/>
      <c r="B64" s="186"/>
      <c r="C64" s="186"/>
      <c r="D64" s="186"/>
      <c r="E64" s="186"/>
      <c r="F64" s="186"/>
      <c r="G64" s="186"/>
      <c r="H64" s="186"/>
      <c r="I64" s="186"/>
      <c r="J64" s="186"/>
      <c r="K64" s="186"/>
      <c r="L64" s="186"/>
      <c r="M64" s="186"/>
      <c r="N64" s="186"/>
      <c r="O64" s="186"/>
      <c r="P64" s="186"/>
      <c r="Q64" s="186"/>
      <c r="R64" s="186"/>
      <c r="S64" s="186"/>
      <c r="T64" s="186"/>
      <c r="U64" s="186"/>
      <c r="V64" s="186"/>
      <c r="W64" s="186"/>
      <c r="X64" s="186"/>
      <c r="Y64" s="186"/>
      <c r="Z64" s="186"/>
    </row>
    <row r="65" spans="1:26" ht="12.75" customHeight="1">
      <c r="A65" s="186"/>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row>
    <row r="66" spans="1:26" ht="12.75" customHeight="1">
      <c r="A66" s="186"/>
      <c r="B66" s="186"/>
      <c r="C66" s="186"/>
      <c r="D66" s="186"/>
      <c r="E66" s="186"/>
      <c r="F66" s="186"/>
      <c r="G66" s="186"/>
      <c r="H66" s="186"/>
      <c r="I66" s="186"/>
      <c r="J66" s="186"/>
      <c r="K66" s="186"/>
      <c r="L66" s="186"/>
      <c r="M66" s="186"/>
      <c r="N66" s="186"/>
      <c r="O66" s="186"/>
      <c r="P66" s="186"/>
      <c r="Q66" s="186"/>
      <c r="R66" s="186"/>
      <c r="S66" s="186"/>
      <c r="T66" s="186"/>
      <c r="U66" s="186"/>
      <c r="V66" s="186"/>
      <c r="W66" s="186"/>
      <c r="X66" s="186"/>
      <c r="Y66" s="186"/>
      <c r="Z66" s="186"/>
    </row>
    <row r="67" spans="1:26" ht="12.75" customHeight="1">
      <c r="A67" s="186"/>
      <c r="B67" s="186"/>
      <c r="C67" s="186"/>
      <c r="D67" s="186"/>
      <c r="E67" s="186"/>
      <c r="F67" s="186"/>
      <c r="G67" s="186"/>
      <c r="H67" s="186"/>
      <c r="I67" s="186"/>
      <c r="J67" s="186"/>
      <c r="K67" s="186"/>
      <c r="L67" s="186"/>
      <c r="M67" s="186"/>
      <c r="N67" s="186"/>
      <c r="O67" s="186"/>
      <c r="P67" s="186"/>
      <c r="Q67" s="186"/>
      <c r="R67" s="186"/>
      <c r="S67" s="186"/>
      <c r="T67" s="186"/>
      <c r="U67" s="186"/>
      <c r="V67" s="186"/>
      <c r="W67" s="186"/>
      <c r="X67" s="186"/>
      <c r="Y67" s="186"/>
      <c r="Z67" s="186"/>
    </row>
    <row r="68" spans="1:26" ht="12.75" customHeight="1">
      <c r="A68" s="186"/>
      <c r="B68" s="186"/>
      <c r="C68" s="186"/>
      <c r="D68" s="186"/>
      <c r="E68" s="186"/>
      <c r="F68" s="186"/>
      <c r="G68" s="186"/>
      <c r="H68" s="186"/>
      <c r="I68" s="186"/>
      <c r="J68" s="186"/>
      <c r="K68" s="186"/>
      <c r="L68" s="186"/>
      <c r="M68" s="186"/>
      <c r="N68" s="186"/>
      <c r="O68" s="186"/>
      <c r="P68" s="186"/>
      <c r="Q68" s="186"/>
      <c r="R68" s="186"/>
      <c r="S68" s="186"/>
      <c r="T68" s="186"/>
      <c r="U68" s="186"/>
      <c r="V68" s="186"/>
      <c r="W68" s="186"/>
      <c r="X68" s="186"/>
      <c r="Y68" s="186"/>
      <c r="Z68" s="186"/>
    </row>
    <row r="69" spans="1:26" ht="12.75" customHeight="1">
      <c r="A69" s="186"/>
      <c r="B69" s="186"/>
      <c r="C69" s="186"/>
      <c r="D69" s="186"/>
      <c r="E69" s="186"/>
      <c r="F69" s="186"/>
      <c r="G69" s="186"/>
      <c r="H69" s="186"/>
      <c r="I69" s="186"/>
      <c r="J69" s="186"/>
      <c r="K69" s="186"/>
      <c r="L69" s="186"/>
      <c r="M69" s="186"/>
      <c r="N69" s="186"/>
      <c r="O69" s="186"/>
      <c r="P69" s="186"/>
      <c r="Q69" s="186"/>
      <c r="R69" s="186"/>
      <c r="S69" s="186"/>
      <c r="T69" s="186"/>
      <c r="U69" s="186"/>
      <c r="V69" s="186"/>
      <c r="W69" s="186"/>
      <c r="X69" s="186"/>
      <c r="Y69" s="186"/>
      <c r="Z69" s="186"/>
    </row>
    <row r="70" spans="1:26" ht="12.75" customHeight="1">
      <c r="A70" s="186"/>
      <c r="B70" s="186"/>
      <c r="C70" s="186"/>
      <c r="D70" s="186"/>
      <c r="E70" s="186"/>
      <c r="F70" s="186"/>
      <c r="G70" s="186"/>
      <c r="H70" s="186"/>
      <c r="I70" s="186"/>
      <c r="J70" s="186"/>
      <c r="K70" s="186"/>
      <c r="L70" s="186"/>
      <c r="M70" s="186"/>
      <c r="N70" s="186"/>
      <c r="O70" s="186"/>
      <c r="P70" s="186"/>
      <c r="Q70" s="186"/>
      <c r="R70" s="186"/>
      <c r="S70" s="186"/>
      <c r="T70" s="186"/>
      <c r="U70" s="186"/>
      <c r="V70" s="186"/>
      <c r="W70" s="186"/>
      <c r="X70" s="186"/>
      <c r="Y70" s="186"/>
      <c r="Z70" s="186"/>
    </row>
    <row r="71" spans="1:26" ht="12.75" customHeight="1">
      <c r="A71" s="186"/>
      <c r="B71" s="186"/>
      <c r="C71" s="186"/>
      <c r="D71" s="186"/>
      <c r="E71" s="186"/>
      <c r="F71" s="186"/>
      <c r="G71" s="186"/>
      <c r="H71" s="186"/>
      <c r="I71" s="186"/>
      <c r="J71" s="186"/>
      <c r="K71" s="186"/>
      <c r="L71" s="186"/>
      <c r="M71" s="186"/>
      <c r="N71" s="186"/>
      <c r="O71" s="186"/>
      <c r="P71" s="186"/>
      <c r="Q71" s="186"/>
      <c r="R71" s="186"/>
      <c r="S71" s="186"/>
      <c r="T71" s="186"/>
      <c r="U71" s="186"/>
      <c r="V71" s="186"/>
      <c r="W71" s="186"/>
      <c r="X71" s="186"/>
      <c r="Y71" s="186"/>
      <c r="Z71" s="186"/>
    </row>
    <row r="72" spans="1:26" ht="12.75" customHeight="1">
      <c r="A72" s="186"/>
      <c r="B72" s="186"/>
      <c r="C72" s="186"/>
      <c r="D72" s="186"/>
      <c r="E72" s="186"/>
      <c r="F72" s="186"/>
      <c r="G72" s="186"/>
      <c r="H72" s="186"/>
      <c r="I72" s="186"/>
      <c r="J72" s="186"/>
      <c r="K72" s="186"/>
      <c r="L72" s="186"/>
      <c r="M72" s="186"/>
      <c r="N72" s="186"/>
      <c r="O72" s="186"/>
      <c r="P72" s="186"/>
      <c r="Q72" s="186"/>
      <c r="R72" s="186"/>
      <c r="S72" s="186"/>
      <c r="T72" s="186"/>
      <c r="U72" s="186"/>
      <c r="V72" s="186"/>
      <c r="W72" s="186"/>
      <c r="X72" s="186"/>
      <c r="Y72" s="186"/>
      <c r="Z72" s="186"/>
    </row>
    <row r="73" spans="1:26" ht="12.75" customHeight="1">
      <c r="A73" s="186"/>
      <c r="B73" s="186"/>
      <c r="C73" s="186"/>
      <c r="D73" s="186"/>
      <c r="E73" s="186"/>
      <c r="F73" s="186"/>
      <c r="G73" s="186"/>
      <c r="H73" s="186"/>
      <c r="I73" s="186"/>
      <c r="J73" s="186"/>
      <c r="K73" s="186"/>
      <c r="L73" s="186"/>
      <c r="M73" s="186"/>
      <c r="N73" s="186"/>
      <c r="O73" s="186"/>
      <c r="P73" s="186"/>
      <c r="Q73" s="186"/>
      <c r="R73" s="186"/>
      <c r="S73" s="186"/>
      <c r="T73" s="186"/>
      <c r="U73" s="186"/>
      <c r="V73" s="186"/>
      <c r="W73" s="186"/>
      <c r="X73" s="186"/>
      <c r="Y73" s="186"/>
      <c r="Z73" s="186"/>
    </row>
    <row r="74" spans="1:26" ht="12.75" customHeight="1">
      <c r="A74" s="186"/>
      <c r="B74" s="186"/>
      <c r="C74" s="186"/>
      <c r="D74" s="186"/>
      <c r="E74" s="186"/>
      <c r="F74" s="186"/>
      <c r="G74" s="186"/>
      <c r="H74" s="186"/>
      <c r="I74" s="186"/>
      <c r="J74" s="186"/>
      <c r="K74" s="186"/>
      <c r="L74" s="186"/>
      <c r="M74" s="186"/>
      <c r="N74" s="186"/>
      <c r="O74" s="186"/>
      <c r="P74" s="186"/>
      <c r="Q74" s="186"/>
      <c r="R74" s="186"/>
      <c r="S74" s="186"/>
      <c r="T74" s="186"/>
      <c r="U74" s="186"/>
      <c r="V74" s="186"/>
      <c r="W74" s="186"/>
      <c r="X74" s="186"/>
      <c r="Y74" s="186"/>
      <c r="Z74" s="186"/>
    </row>
    <row r="75" spans="1:26" ht="12.75" customHeight="1">
      <c r="A75" s="186"/>
      <c r="B75" s="186"/>
      <c r="C75" s="186"/>
      <c r="D75" s="186"/>
      <c r="E75" s="186"/>
      <c r="F75" s="186"/>
      <c r="G75" s="186"/>
      <c r="H75" s="186"/>
      <c r="I75" s="186"/>
      <c r="J75" s="186"/>
      <c r="K75" s="186"/>
      <c r="L75" s="186"/>
      <c r="M75" s="186"/>
      <c r="N75" s="186"/>
      <c r="O75" s="186"/>
      <c r="P75" s="186"/>
      <c r="Q75" s="186"/>
      <c r="R75" s="186"/>
      <c r="S75" s="186"/>
      <c r="T75" s="186"/>
      <c r="U75" s="186"/>
      <c r="V75" s="186"/>
      <c r="W75" s="186"/>
      <c r="X75" s="186"/>
      <c r="Y75" s="186"/>
      <c r="Z75" s="186"/>
    </row>
    <row r="76" spans="1:26" ht="12.75" customHeight="1">
      <c r="A76" s="186"/>
      <c r="B76" s="186"/>
      <c r="C76" s="186"/>
      <c r="D76" s="186"/>
      <c r="E76" s="186"/>
      <c r="F76" s="186"/>
      <c r="G76" s="186"/>
      <c r="H76" s="186"/>
      <c r="I76" s="186"/>
      <c r="J76" s="186"/>
      <c r="K76" s="186"/>
      <c r="L76" s="186"/>
      <c r="M76" s="186"/>
      <c r="N76" s="186"/>
      <c r="O76" s="186"/>
      <c r="P76" s="186"/>
      <c r="Q76" s="186"/>
      <c r="R76" s="186"/>
      <c r="S76" s="186"/>
      <c r="T76" s="186"/>
      <c r="U76" s="186"/>
      <c r="V76" s="186"/>
      <c r="W76" s="186"/>
      <c r="X76" s="186"/>
      <c r="Y76" s="186"/>
      <c r="Z76" s="186"/>
    </row>
    <row r="77" spans="1:26" ht="12.75" customHeight="1">
      <c r="A77" s="186"/>
      <c r="B77" s="186"/>
      <c r="C77" s="186"/>
      <c r="D77" s="186"/>
      <c r="E77" s="186"/>
      <c r="F77" s="186"/>
      <c r="G77" s="186"/>
      <c r="H77" s="186"/>
      <c r="I77" s="186"/>
      <c r="J77" s="186"/>
      <c r="K77" s="186"/>
      <c r="L77" s="186"/>
      <c r="M77" s="186"/>
      <c r="N77" s="186"/>
      <c r="O77" s="186"/>
      <c r="P77" s="186"/>
      <c r="Q77" s="186"/>
      <c r="R77" s="186"/>
      <c r="S77" s="186"/>
      <c r="T77" s="186"/>
      <c r="U77" s="186"/>
      <c r="V77" s="186"/>
      <c r="W77" s="186"/>
      <c r="X77" s="186"/>
      <c r="Y77" s="186"/>
      <c r="Z77" s="186"/>
    </row>
    <row r="78" spans="1:26" ht="12.75" customHeight="1">
      <c r="A78" s="186"/>
      <c r="B78" s="186"/>
      <c r="C78" s="186"/>
      <c r="D78" s="186"/>
      <c r="E78" s="186"/>
      <c r="F78" s="186"/>
      <c r="G78" s="186"/>
      <c r="H78" s="186"/>
      <c r="I78" s="186"/>
      <c r="J78" s="186"/>
      <c r="K78" s="186"/>
      <c r="L78" s="186"/>
      <c r="M78" s="186"/>
      <c r="N78" s="186"/>
      <c r="O78" s="186"/>
      <c r="P78" s="186"/>
      <c r="Q78" s="186"/>
      <c r="R78" s="186"/>
      <c r="S78" s="186"/>
      <c r="T78" s="186"/>
      <c r="U78" s="186"/>
      <c r="V78" s="186"/>
      <c r="W78" s="186"/>
      <c r="X78" s="186"/>
      <c r="Y78" s="186"/>
      <c r="Z78" s="186"/>
    </row>
    <row r="79" spans="1:26" ht="12.75" customHeight="1">
      <c r="A79" s="186"/>
      <c r="B79" s="186"/>
      <c r="C79" s="186"/>
      <c r="D79" s="186"/>
      <c r="E79" s="186"/>
      <c r="F79" s="186"/>
      <c r="G79" s="186"/>
      <c r="H79" s="186"/>
      <c r="I79" s="186"/>
      <c r="J79" s="186"/>
      <c r="K79" s="186"/>
      <c r="L79" s="186"/>
      <c r="M79" s="186"/>
      <c r="N79" s="186"/>
      <c r="O79" s="186"/>
      <c r="P79" s="186"/>
      <c r="Q79" s="186"/>
      <c r="R79" s="186"/>
      <c r="S79" s="186"/>
      <c r="T79" s="186"/>
      <c r="U79" s="186"/>
      <c r="V79" s="186"/>
      <c r="W79" s="186"/>
      <c r="X79" s="186"/>
      <c r="Y79" s="186"/>
      <c r="Z79" s="186"/>
    </row>
    <row r="80" spans="1:26" ht="12.75" customHeight="1">
      <c r="A80" s="186"/>
      <c r="B80" s="186"/>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row>
    <row r="81" spans="1:26" ht="12.75" customHeight="1">
      <c r="A81" s="186"/>
      <c r="B81" s="186"/>
      <c r="C81" s="186"/>
      <c r="D81" s="186"/>
      <c r="E81" s="186"/>
      <c r="F81" s="186"/>
      <c r="G81" s="186"/>
      <c r="H81" s="186"/>
      <c r="I81" s="186"/>
      <c r="J81" s="186"/>
      <c r="K81" s="186"/>
      <c r="L81" s="186"/>
      <c r="M81" s="186"/>
      <c r="N81" s="186"/>
      <c r="O81" s="186"/>
      <c r="P81" s="186"/>
      <c r="Q81" s="186"/>
      <c r="R81" s="186"/>
      <c r="S81" s="186"/>
      <c r="T81" s="186"/>
      <c r="U81" s="186"/>
      <c r="V81" s="186"/>
      <c r="W81" s="186"/>
      <c r="X81" s="186"/>
      <c r="Y81" s="186"/>
      <c r="Z81" s="186"/>
    </row>
    <row r="82" spans="1:26" ht="12.75" customHeight="1">
      <c r="A82" s="186"/>
      <c r="B82" s="186"/>
      <c r="C82" s="186"/>
      <c r="D82" s="186"/>
      <c r="E82" s="186"/>
      <c r="F82" s="186"/>
      <c r="G82" s="186"/>
      <c r="H82" s="186"/>
      <c r="I82" s="186"/>
      <c r="J82" s="186"/>
      <c r="K82" s="186"/>
      <c r="L82" s="186"/>
      <c r="M82" s="186"/>
      <c r="N82" s="186"/>
      <c r="O82" s="186"/>
      <c r="P82" s="186"/>
      <c r="Q82" s="186"/>
      <c r="R82" s="186"/>
      <c r="S82" s="186"/>
      <c r="T82" s="186"/>
      <c r="U82" s="186"/>
      <c r="V82" s="186"/>
      <c r="W82" s="186"/>
      <c r="X82" s="186"/>
      <c r="Y82" s="186"/>
      <c r="Z82" s="186"/>
    </row>
    <row r="83" spans="1:26" ht="12.75" customHeight="1">
      <c r="A83" s="186"/>
      <c r="B83" s="186"/>
      <c r="C83" s="186"/>
      <c r="D83" s="186"/>
      <c r="E83" s="186"/>
      <c r="F83" s="186"/>
      <c r="G83" s="186"/>
      <c r="H83" s="186"/>
      <c r="I83" s="186"/>
      <c r="J83" s="186"/>
      <c r="K83" s="186"/>
      <c r="L83" s="186"/>
      <c r="M83" s="186"/>
      <c r="N83" s="186"/>
      <c r="O83" s="186"/>
      <c r="P83" s="186"/>
      <c r="Q83" s="186"/>
      <c r="R83" s="186"/>
      <c r="S83" s="186"/>
      <c r="T83" s="186"/>
      <c r="U83" s="186"/>
      <c r="V83" s="186"/>
      <c r="W83" s="186"/>
      <c r="X83" s="186"/>
      <c r="Y83" s="186"/>
      <c r="Z83" s="186"/>
    </row>
    <row r="84" spans="1:26" ht="12.75" customHeight="1">
      <c r="A84" s="186"/>
      <c r="B84" s="186"/>
      <c r="C84" s="186"/>
      <c r="D84" s="186"/>
      <c r="E84" s="186"/>
      <c r="F84" s="186"/>
      <c r="G84" s="186"/>
      <c r="H84" s="186"/>
      <c r="I84" s="186"/>
      <c r="J84" s="186"/>
      <c r="K84" s="186"/>
      <c r="L84" s="186"/>
      <c r="M84" s="186"/>
      <c r="N84" s="186"/>
      <c r="O84" s="186"/>
      <c r="P84" s="186"/>
      <c r="Q84" s="186"/>
      <c r="R84" s="186"/>
      <c r="S84" s="186"/>
      <c r="T84" s="186"/>
      <c r="U84" s="186"/>
      <c r="V84" s="186"/>
      <c r="W84" s="186"/>
      <c r="X84" s="186"/>
      <c r="Y84" s="186"/>
      <c r="Z84" s="186"/>
    </row>
    <row r="85" spans="1:26" ht="12.75" customHeight="1">
      <c r="A85" s="186"/>
      <c r="B85" s="186"/>
      <c r="C85" s="186"/>
      <c r="D85" s="186"/>
      <c r="E85" s="186"/>
      <c r="F85" s="186"/>
      <c r="G85" s="186"/>
      <c r="H85" s="186"/>
      <c r="I85" s="186"/>
      <c r="J85" s="186"/>
      <c r="K85" s="186"/>
      <c r="L85" s="186"/>
      <c r="M85" s="186"/>
      <c r="N85" s="186"/>
      <c r="O85" s="186"/>
      <c r="P85" s="186"/>
      <c r="Q85" s="186"/>
      <c r="R85" s="186"/>
      <c r="S85" s="186"/>
      <c r="T85" s="186"/>
      <c r="U85" s="186"/>
      <c r="V85" s="186"/>
      <c r="W85" s="186"/>
      <c r="X85" s="186"/>
      <c r="Y85" s="186"/>
      <c r="Z85" s="186"/>
    </row>
    <row r="86" spans="1:26" ht="12.75" customHeight="1">
      <c r="A86" s="186"/>
      <c r="B86" s="186"/>
      <c r="C86" s="186"/>
      <c r="D86" s="186"/>
      <c r="E86" s="186"/>
      <c r="F86" s="186"/>
      <c r="G86" s="186"/>
      <c r="H86" s="186"/>
      <c r="I86" s="186"/>
      <c r="J86" s="186"/>
      <c r="K86" s="186"/>
      <c r="L86" s="186"/>
      <c r="M86" s="186"/>
      <c r="N86" s="186"/>
      <c r="O86" s="186"/>
      <c r="P86" s="186"/>
      <c r="Q86" s="186"/>
      <c r="R86" s="186"/>
      <c r="S86" s="186"/>
      <c r="T86" s="186"/>
      <c r="U86" s="186"/>
      <c r="V86" s="186"/>
      <c r="W86" s="186"/>
      <c r="X86" s="186"/>
      <c r="Y86" s="186"/>
      <c r="Z86" s="186"/>
    </row>
    <row r="87" spans="1:26" ht="12.75" customHeight="1">
      <c r="A87" s="186"/>
      <c r="B87" s="186"/>
      <c r="C87" s="186"/>
      <c r="D87" s="186"/>
      <c r="E87" s="186"/>
      <c r="F87" s="186"/>
      <c r="G87" s="186"/>
      <c r="H87" s="186"/>
      <c r="I87" s="186"/>
      <c r="J87" s="186"/>
      <c r="K87" s="186"/>
      <c r="L87" s="186"/>
      <c r="M87" s="186"/>
      <c r="N87" s="186"/>
      <c r="O87" s="186"/>
      <c r="P87" s="186"/>
      <c r="Q87" s="186"/>
      <c r="R87" s="186"/>
      <c r="S87" s="186"/>
      <c r="T87" s="186"/>
      <c r="U87" s="186"/>
      <c r="V87" s="186"/>
      <c r="W87" s="186"/>
      <c r="X87" s="186"/>
      <c r="Y87" s="186"/>
      <c r="Z87" s="186"/>
    </row>
    <row r="88" spans="1:26" ht="12.75" customHeight="1">
      <c r="A88" s="186"/>
      <c r="B88" s="186"/>
      <c r="C88" s="186"/>
      <c r="D88" s="186"/>
      <c r="E88" s="186"/>
      <c r="F88" s="186"/>
      <c r="G88" s="186"/>
      <c r="H88" s="186"/>
      <c r="I88" s="186"/>
      <c r="J88" s="186"/>
      <c r="K88" s="186"/>
      <c r="L88" s="186"/>
      <c r="M88" s="186"/>
      <c r="N88" s="186"/>
      <c r="O88" s="186"/>
      <c r="P88" s="186"/>
      <c r="Q88" s="186"/>
      <c r="R88" s="186"/>
      <c r="S88" s="186"/>
      <c r="T88" s="186"/>
      <c r="U88" s="186"/>
      <c r="V88" s="186"/>
      <c r="W88" s="186"/>
      <c r="X88" s="186"/>
      <c r="Y88" s="186"/>
      <c r="Z88" s="186"/>
    </row>
    <row r="89" spans="1:26" ht="12.75" customHeight="1">
      <c r="A89" s="186"/>
      <c r="B89" s="186"/>
      <c r="C89" s="186"/>
      <c r="D89" s="186"/>
      <c r="E89" s="186"/>
      <c r="F89" s="186"/>
      <c r="G89" s="186"/>
      <c r="H89" s="186"/>
      <c r="I89" s="186"/>
      <c r="J89" s="186"/>
      <c r="K89" s="186"/>
      <c r="L89" s="186"/>
      <c r="M89" s="186"/>
      <c r="N89" s="186"/>
      <c r="O89" s="186"/>
      <c r="P89" s="186"/>
      <c r="Q89" s="186"/>
      <c r="R89" s="186"/>
      <c r="S89" s="186"/>
      <c r="T89" s="186"/>
      <c r="U89" s="186"/>
      <c r="V89" s="186"/>
      <c r="W89" s="186"/>
      <c r="X89" s="186"/>
      <c r="Y89" s="186"/>
      <c r="Z89" s="186"/>
    </row>
    <row r="90" spans="1:26" ht="12.75" customHeight="1">
      <c r="A90" s="186"/>
      <c r="B90" s="186"/>
      <c r="C90" s="186"/>
      <c r="D90" s="186"/>
      <c r="E90" s="186"/>
      <c r="F90" s="186"/>
      <c r="G90" s="186"/>
      <c r="H90" s="186"/>
      <c r="I90" s="186"/>
      <c r="J90" s="186"/>
      <c r="K90" s="186"/>
      <c r="L90" s="186"/>
      <c r="M90" s="186"/>
      <c r="N90" s="186"/>
      <c r="O90" s="186"/>
      <c r="P90" s="186"/>
      <c r="Q90" s="186"/>
      <c r="R90" s="186"/>
      <c r="S90" s="186"/>
      <c r="T90" s="186"/>
      <c r="U90" s="186"/>
      <c r="V90" s="186"/>
      <c r="W90" s="186"/>
      <c r="X90" s="186"/>
      <c r="Y90" s="186"/>
      <c r="Z90" s="186"/>
    </row>
    <row r="91" spans="1:26" ht="12.75" customHeight="1">
      <c r="A91" s="186"/>
      <c r="B91" s="186"/>
      <c r="C91" s="186"/>
      <c r="D91" s="186"/>
      <c r="E91" s="186"/>
      <c r="F91" s="186"/>
      <c r="G91" s="186"/>
      <c r="H91" s="186"/>
      <c r="I91" s="186"/>
      <c r="J91" s="186"/>
      <c r="K91" s="186"/>
      <c r="L91" s="186"/>
      <c r="M91" s="186"/>
      <c r="N91" s="186"/>
      <c r="O91" s="186"/>
      <c r="P91" s="186"/>
      <c r="Q91" s="186"/>
      <c r="R91" s="186"/>
      <c r="S91" s="186"/>
      <c r="T91" s="186"/>
      <c r="U91" s="186"/>
      <c r="V91" s="186"/>
      <c r="W91" s="186"/>
      <c r="X91" s="186"/>
      <c r="Y91" s="186"/>
      <c r="Z91" s="186"/>
    </row>
    <row r="92" spans="1:26" ht="12.75" customHeight="1">
      <c r="A92" s="186"/>
      <c r="B92" s="186"/>
      <c r="C92" s="186"/>
      <c r="D92" s="186"/>
      <c r="E92" s="186"/>
      <c r="F92" s="186"/>
      <c r="G92" s="186"/>
      <c r="H92" s="186"/>
      <c r="I92" s="186"/>
      <c r="J92" s="186"/>
      <c r="K92" s="186"/>
      <c r="L92" s="186"/>
      <c r="M92" s="186"/>
      <c r="N92" s="186"/>
      <c r="O92" s="186"/>
      <c r="P92" s="186"/>
      <c r="Q92" s="186"/>
      <c r="R92" s="186"/>
      <c r="S92" s="186"/>
      <c r="T92" s="186"/>
      <c r="U92" s="186"/>
      <c r="V92" s="186"/>
      <c r="W92" s="186"/>
      <c r="X92" s="186"/>
      <c r="Y92" s="186"/>
      <c r="Z92" s="186"/>
    </row>
    <row r="93" spans="1:26" ht="12.75" customHeight="1">
      <c r="A93" s="186"/>
      <c r="B93" s="186"/>
      <c r="C93" s="186"/>
      <c r="D93" s="186"/>
      <c r="E93" s="186"/>
      <c r="F93" s="186"/>
      <c r="G93" s="186"/>
      <c r="H93" s="186"/>
      <c r="I93" s="186"/>
      <c r="J93" s="186"/>
      <c r="K93" s="186"/>
      <c r="L93" s="186"/>
      <c r="M93" s="186"/>
      <c r="N93" s="186"/>
      <c r="O93" s="186"/>
      <c r="P93" s="186"/>
      <c r="Q93" s="186"/>
      <c r="R93" s="186"/>
      <c r="S93" s="186"/>
      <c r="T93" s="186"/>
      <c r="U93" s="186"/>
      <c r="V93" s="186"/>
      <c r="W93" s="186"/>
      <c r="X93" s="186"/>
      <c r="Y93" s="186"/>
      <c r="Z93" s="186"/>
    </row>
    <row r="94" spans="1:26" ht="12.75" customHeight="1">
      <c r="A94" s="186"/>
      <c r="B94" s="186"/>
      <c r="C94" s="186"/>
      <c r="D94" s="186"/>
      <c r="E94" s="186"/>
      <c r="F94" s="186"/>
      <c r="G94" s="186"/>
      <c r="H94" s="186"/>
      <c r="I94" s="186"/>
      <c r="J94" s="186"/>
      <c r="K94" s="186"/>
      <c r="L94" s="186"/>
      <c r="M94" s="186"/>
      <c r="N94" s="186"/>
      <c r="O94" s="186"/>
      <c r="P94" s="186"/>
      <c r="Q94" s="186"/>
      <c r="R94" s="186"/>
      <c r="S94" s="186"/>
      <c r="T94" s="186"/>
      <c r="U94" s="186"/>
      <c r="V94" s="186"/>
      <c r="W94" s="186"/>
      <c r="X94" s="186"/>
      <c r="Y94" s="186"/>
      <c r="Z94" s="186"/>
    </row>
    <row r="95" spans="1:26" ht="12.75" customHeight="1">
      <c r="A95" s="186"/>
      <c r="B95" s="186"/>
      <c r="C95" s="186"/>
      <c r="D95" s="186"/>
      <c r="E95" s="186"/>
      <c r="F95" s="186"/>
      <c r="G95" s="186"/>
      <c r="H95" s="186"/>
      <c r="I95" s="186"/>
      <c r="J95" s="186"/>
      <c r="K95" s="186"/>
      <c r="L95" s="186"/>
      <c r="M95" s="186"/>
      <c r="N95" s="186"/>
      <c r="O95" s="186"/>
      <c r="P95" s="186"/>
      <c r="Q95" s="186"/>
      <c r="R95" s="186"/>
      <c r="S95" s="186"/>
      <c r="T95" s="186"/>
      <c r="U95" s="186"/>
      <c r="V95" s="186"/>
      <c r="W95" s="186"/>
      <c r="X95" s="186"/>
      <c r="Y95" s="186"/>
      <c r="Z95" s="186"/>
    </row>
    <row r="96" spans="1:26" ht="12.75" customHeight="1">
      <c r="A96" s="186"/>
      <c r="B96" s="186"/>
      <c r="C96" s="186"/>
      <c r="D96" s="186"/>
      <c r="E96" s="186"/>
      <c r="F96" s="186"/>
      <c r="G96" s="186"/>
      <c r="H96" s="186"/>
      <c r="I96" s="186"/>
      <c r="J96" s="186"/>
      <c r="K96" s="186"/>
      <c r="L96" s="186"/>
      <c r="M96" s="186"/>
      <c r="N96" s="186"/>
      <c r="O96" s="186"/>
      <c r="P96" s="186"/>
      <c r="Q96" s="186"/>
      <c r="R96" s="186"/>
      <c r="S96" s="186"/>
      <c r="T96" s="186"/>
      <c r="U96" s="186"/>
      <c r="V96" s="186"/>
      <c r="W96" s="186"/>
      <c r="X96" s="186"/>
      <c r="Y96" s="186"/>
      <c r="Z96" s="186"/>
    </row>
    <row r="97" spans="1:26" ht="12.75" customHeight="1">
      <c r="A97" s="186"/>
      <c r="B97" s="186"/>
      <c r="C97" s="186"/>
      <c r="D97" s="186"/>
      <c r="E97" s="186"/>
      <c r="F97" s="186"/>
      <c r="G97" s="186"/>
      <c r="H97" s="186"/>
      <c r="I97" s="186"/>
      <c r="J97" s="186"/>
      <c r="K97" s="186"/>
      <c r="L97" s="186"/>
      <c r="M97" s="186"/>
      <c r="N97" s="186"/>
      <c r="O97" s="186"/>
      <c r="P97" s="186"/>
      <c r="Q97" s="186"/>
      <c r="R97" s="186"/>
      <c r="S97" s="186"/>
      <c r="T97" s="186"/>
      <c r="U97" s="186"/>
      <c r="V97" s="186"/>
      <c r="W97" s="186"/>
      <c r="X97" s="186"/>
      <c r="Y97" s="186"/>
      <c r="Z97" s="186"/>
    </row>
    <row r="98" spans="1:26" ht="12.75" customHeight="1">
      <c r="A98" s="186"/>
      <c r="B98" s="186"/>
      <c r="C98" s="186"/>
      <c r="D98" s="186"/>
      <c r="E98" s="186"/>
      <c r="F98" s="186"/>
      <c r="G98" s="186"/>
      <c r="H98" s="186"/>
      <c r="I98" s="186"/>
      <c r="J98" s="186"/>
      <c r="K98" s="186"/>
      <c r="L98" s="186"/>
      <c r="M98" s="186"/>
      <c r="N98" s="186"/>
      <c r="O98" s="186"/>
      <c r="P98" s="186"/>
      <c r="Q98" s="186"/>
      <c r="R98" s="186"/>
      <c r="S98" s="186"/>
      <c r="T98" s="186"/>
      <c r="U98" s="186"/>
      <c r="V98" s="186"/>
      <c r="W98" s="186"/>
      <c r="X98" s="186"/>
      <c r="Y98" s="186"/>
      <c r="Z98" s="186"/>
    </row>
    <row r="99" spans="1:26" ht="12.75" customHeight="1">
      <c r="A99" s="186"/>
      <c r="B99" s="186"/>
      <c r="C99" s="186"/>
      <c r="D99" s="186"/>
      <c r="E99" s="186"/>
      <c r="F99" s="186"/>
      <c r="G99" s="186"/>
      <c r="H99" s="186"/>
      <c r="I99" s="186"/>
      <c r="J99" s="186"/>
      <c r="K99" s="186"/>
      <c r="L99" s="186"/>
      <c r="M99" s="186"/>
      <c r="N99" s="186"/>
      <c r="O99" s="186"/>
      <c r="P99" s="186"/>
      <c r="Q99" s="186"/>
      <c r="R99" s="186"/>
      <c r="S99" s="186"/>
      <c r="T99" s="186"/>
      <c r="U99" s="186"/>
      <c r="V99" s="186"/>
      <c r="W99" s="186"/>
      <c r="X99" s="186"/>
      <c r="Y99" s="186"/>
      <c r="Z99" s="186"/>
    </row>
    <row r="100" spans="1:26" ht="12.75" customHeight="1">
      <c r="A100" s="186"/>
      <c r="B100" s="186"/>
      <c r="C100" s="186"/>
      <c r="D100" s="186"/>
      <c r="E100" s="186"/>
      <c r="F100" s="186"/>
      <c r="G100" s="186"/>
      <c r="H100" s="186"/>
      <c r="I100" s="186"/>
      <c r="J100" s="186"/>
      <c r="K100" s="186"/>
      <c r="L100" s="186"/>
      <c r="M100" s="186"/>
      <c r="N100" s="186"/>
      <c r="O100" s="186"/>
      <c r="P100" s="186"/>
      <c r="Q100" s="186"/>
      <c r="R100" s="186"/>
      <c r="S100" s="186"/>
      <c r="T100" s="186"/>
      <c r="U100" s="186"/>
      <c r="V100" s="186"/>
      <c r="W100" s="186"/>
      <c r="X100" s="186"/>
      <c r="Y100" s="186"/>
      <c r="Z100" s="186"/>
    </row>
    <row r="101" spans="1:26" ht="12.75" customHeight="1">
      <c r="A101" s="186"/>
      <c r="B101" s="186"/>
      <c r="C101" s="186"/>
      <c r="D101" s="186"/>
      <c r="E101" s="186"/>
      <c r="F101" s="186"/>
      <c r="G101" s="186"/>
      <c r="H101" s="186"/>
      <c r="I101" s="186"/>
      <c r="J101" s="186"/>
      <c r="K101" s="186"/>
      <c r="L101" s="186"/>
      <c r="M101" s="186"/>
      <c r="N101" s="186"/>
      <c r="O101" s="186"/>
      <c r="P101" s="186"/>
      <c r="Q101" s="186"/>
      <c r="R101" s="186"/>
      <c r="S101" s="186"/>
      <c r="T101" s="186"/>
      <c r="U101" s="186"/>
      <c r="V101" s="186"/>
      <c r="W101" s="186"/>
      <c r="X101" s="186"/>
      <c r="Y101" s="186"/>
      <c r="Z101" s="186"/>
    </row>
    <row r="102" spans="1:26" ht="12.75" customHeight="1">
      <c r="A102" s="186"/>
      <c r="B102" s="186"/>
      <c r="C102" s="186"/>
      <c r="D102" s="186"/>
      <c r="E102" s="186"/>
      <c r="F102" s="186"/>
      <c r="G102" s="186"/>
      <c r="H102" s="186"/>
      <c r="I102" s="186"/>
      <c r="J102" s="186"/>
      <c r="K102" s="186"/>
      <c r="L102" s="186"/>
      <c r="M102" s="186"/>
      <c r="N102" s="186"/>
      <c r="O102" s="186"/>
      <c r="P102" s="186"/>
      <c r="Q102" s="186"/>
      <c r="R102" s="186"/>
      <c r="S102" s="186"/>
      <c r="T102" s="186"/>
      <c r="U102" s="186"/>
      <c r="V102" s="186"/>
      <c r="W102" s="186"/>
      <c r="X102" s="186"/>
      <c r="Y102" s="186"/>
      <c r="Z102" s="186"/>
    </row>
    <row r="103" spans="1:26" ht="12.75" customHeight="1">
      <c r="A103" s="186"/>
      <c r="B103" s="186"/>
      <c r="C103" s="186"/>
      <c r="D103" s="186"/>
      <c r="E103" s="186"/>
      <c r="F103" s="186"/>
      <c r="G103" s="186"/>
      <c r="H103" s="186"/>
      <c r="I103" s="186"/>
      <c r="J103" s="186"/>
      <c r="K103" s="186"/>
      <c r="L103" s="186"/>
      <c r="M103" s="186"/>
      <c r="N103" s="186"/>
      <c r="O103" s="186"/>
      <c r="P103" s="186"/>
      <c r="Q103" s="186"/>
      <c r="R103" s="186"/>
      <c r="S103" s="186"/>
      <c r="T103" s="186"/>
      <c r="U103" s="186"/>
      <c r="V103" s="186"/>
      <c r="W103" s="186"/>
      <c r="X103" s="186"/>
      <c r="Y103" s="186"/>
      <c r="Z103" s="186"/>
    </row>
    <row r="104" spans="1:26" ht="12.75" customHeight="1">
      <c r="A104" s="186"/>
      <c r="B104" s="186"/>
      <c r="C104" s="186"/>
      <c r="D104" s="186"/>
      <c r="E104" s="186"/>
      <c r="F104" s="186"/>
      <c r="G104" s="186"/>
      <c r="H104" s="186"/>
      <c r="I104" s="186"/>
      <c r="J104" s="186"/>
      <c r="K104" s="186"/>
      <c r="L104" s="186"/>
      <c r="M104" s="186"/>
      <c r="N104" s="186"/>
      <c r="O104" s="186"/>
      <c r="P104" s="186"/>
      <c r="Q104" s="186"/>
      <c r="R104" s="186"/>
      <c r="S104" s="186"/>
      <c r="T104" s="186"/>
      <c r="U104" s="186"/>
      <c r="V104" s="186"/>
      <c r="W104" s="186"/>
      <c r="X104" s="186"/>
      <c r="Y104" s="186"/>
      <c r="Z104" s="186"/>
    </row>
    <row r="105" spans="1:26" ht="12.75" customHeight="1">
      <c r="A105" s="186"/>
      <c r="B105" s="186"/>
      <c r="C105" s="186"/>
      <c r="D105" s="186"/>
      <c r="E105" s="186"/>
      <c r="F105" s="186"/>
      <c r="G105" s="186"/>
      <c r="H105" s="186"/>
      <c r="I105" s="186"/>
      <c r="J105" s="186"/>
      <c r="K105" s="186"/>
      <c r="L105" s="186"/>
      <c r="M105" s="186"/>
      <c r="N105" s="186"/>
      <c r="O105" s="186"/>
      <c r="P105" s="186"/>
      <c r="Q105" s="186"/>
      <c r="R105" s="186"/>
      <c r="S105" s="186"/>
      <c r="T105" s="186"/>
      <c r="U105" s="186"/>
      <c r="V105" s="186"/>
      <c r="W105" s="186"/>
      <c r="X105" s="186"/>
      <c r="Y105" s="186"/>
      <c r="Z105" s="186"/>
    </row>
    <row r="106" spans="1:26" ht="12.75" customHeight="1">
      <c r="A106" s="186"/>
      <c r="B106" s="186"/>
      <c r="C106" s="186"/>
      <c r="D106" s="186"/>
      <c r="E106" s="186"/>
      <c r="F106" s="186"/>
      <c r="G106" s="186"/>
      <c r="H106" s="186"/>
      <c r="I106" s="186"/>
      <c r="J106" s="186"/>
      <c r="K106" s="186"/>
      <c r="L106" s="186"/>
      <c r="M106" s="186"/>
      <c r="N106" s="186"/>
      <c r="O106" s="186"/>
      <c r="P106" s="186"/>
      <c r="Q106" s="186"/>
      <c r="R106" s="186"/>
      <c r="S106" s="186"/>
      <c r="T106" s="186"/>
      <c r="U106" s="186"/>
      <c r="V106" s="186"/>
      <c r="W106" s="186"/>
      <c r="X106" s="186"/>
      <c r="Y106" s="186"/>
      <c r="Z106" s="186"/>
    </row>
    <row r="107" spans="1:26" ht="12.75" customHeight="1">
      <c r="A107" s="186"/>
      <c r="B107" s="186"/>
      <c r="C107" s="186"/>
      <c r="D107" s="186"/>
      <c r="E107" s="186"/>
      <c r="F107" s="186"/>
      <c r="G107" s="186"/>
      <c r="H107" s="186"/>
      <c r="I107" s="186"/>
      <c r="J107" s="186"/>
      <c r="K107" s="186"/>
      <c r="L107" s="186"/>
      <c r="M107" s="186"/>
      <c r="N107" s="186"/>
      <c r="O107" s="186"/>
      <c r="P107" s="186"/>
      <c r="Q107" s="186"/>
      <c r="R107" s="186"/>
      <c r="S107" s="186"/>
      <c r="T107" s="186"/>
      <c r="U107" s="186"/>
      <c r="V107" s="186"/>
      <c r="W107" s="186"/>
      <c r="X107" s="186"/>
      <c r="Y107" s="186"/>
      <c r="Z107" s="186"/>
    </row>
    <row r="108" spans="1:26" ht="12.75" customHeight="1">
      <c r="A108" s="186"/>
      <c r="B108" s="186"/>
      <c r="C108" s="186"/>
      <c r="D108" s="186"/>
      <c r="E108" s="186"/>
      <c r="F108" s="186"/>
      <c r="G108" s="186"/>
      <c r="H108" s="186"/>
      <c r="I108" s="186"/>
      <c r="J108" s="186"/>
      <c r="K108" s="186"/>
      <c r="L108" s="186"/>
      <c r="M108" s="186"/>
      <c r="N108" s="186"/>
      <c r="O108" s="186"/>
      <c r="P108" s="186"/>
      <c r="Q108" s="186"/>
      <c r="R108" s="186"/>
      <c r="S108" s="186"/>
      <c r="T108" s="186"/>
      <c r="U108" s="186"/>
      <c r="V108" s="186"/>
      <c r="W108" s="186"/>
      <c r="X108" s="186"/>
      <c r="Y108" s="186"/>
      <c r="Z108" s="186"/>
    </row>
    <row r="109" spans="1:26" ht="12.75" customHeight="1">
      <c r="A109" s="186"/>
      <c r="B109" s="186"/>
      <c r="C109" s="186"/>
      <c r="D109" s="186"/>
      <c r="E109" s="186"/>
      <c r="F109" s="186"/>
      <c r="G109" s="186"/>
      <c r="H109" s="186"/>
      <c r="I109" s="186"/>
      <c r="J109" s="186"/>
      <c r="K109" s="186"/>
      <c r="L109" s="186"/>
      <c r="M109" s="186"/>
      <c r="N109" s="186"/>
      <c r="O109" s="186"/>
      <c r="P109" s="186"/>
      <c r="Q109" s="186"/>
      <c r="R109" s="186"/>
      <c r="S109" s="186"/>
      <c r="T109" s="186"/>
      <c r="U109" s="186"/>
      <c r="V109" s="186"/>
      <c r="W109" s="186"/>
      <c r="X109" s="186"/>
      <c r="Y109" s="186"/>
      <c r="Z109" s="186"/>
    </row>
    <row r="110" spans="1:26" ht="12.75" customHeight="1">
      <c r="A110" s="186"/>
      <c r="B110" s="186"/>
      <c r="C110" s="186"/>
      <c r="D110" s="186"/>
      <c r="E110" s="186"/>
      <c r="F110" s="186"/>
      <c r="G110" s="186"/>
      <c r="H110" s="186"/>
      <c r="I110" s="186"/>
      <c r="J110" s="186"/>
      <c r="K110" s="186"/>
      <c r="L110" s="186"/>
      <c r="M110" s="186"/>
      <c r="N110" s="186"/>
      <c r="O110" s="186"/>
      <c r="P110" s="186"/>
      <c r="Q110" s="186"/>
      <c r="R110" s="186"/>
      <c r="S110" s="186"/>
      <c r="T110" s="186"/>
      <c r="U110" s="186"/>
      <c r="V110" s="186"/>
      <c r="W110" s="186"/>
      <c r="X110" s="186"/>
      <c r="Y110" s="186"/>
      <c r="Z110" s="186"/>
    </row>
    <row r="111" spans="1:26" ht="12.75" customHeight="1">
      <c r="A111" s="186"/>
      <c r="B111" s="186"/>
      <c r="C111" s="186"/>
      <c r="D111" s="186"/>
      <c r="E111" s="186"/>
      <c r="F111" s="186"/>
      <c r="G111" s="186"/>
      <c r="H111" s="186"/>
      <c r="I111" s="186"/>
      <c r="J111" s="186"/>
      <c r="K111" s="186"/>
      <c r="L111" s="186"/>
      <c r="M111" s="186"/>
      <c r="N111" s="186"/>
      <c r="O111" s="186"/>
      <c r="P111" s="186"/>
      <c r="Q111" s="186"/>
      <c r="R111" s="186"/>
      <c r="S111" s="186"/>
      <c r="T111" s="186"/>
      <c r="U111" s="186"/>
      <c r="V111" s="186"/>
      <c r="W111" s="186"/>
      <c r="X111" s="186"/>
      <c r="Y111" s="186"/>
      <c r="Z111" s="186"/>
    </row>
    <row r="112" spans="1:26" ht="12.75" customHeight="1">
      <c r="A112" s="186"/>
      <c r="B112" s="186"/>
      <c r="C112" s="186"/>
      <c r="D112" s="186"/>
      <c r="E112" s="186"/>
      <c r="F112" s="186"/>
      <c r="G112" s="186"/>
      <c r="H112" s="186"/>
      <c r="I112" s="186"/>
      <c r="J112" s="186"/>
      <c r="K112" s="186"/>
      <c r="L112" s="186"/>
      <c r="M112" s="186"/>
      <c r="N112" s="186"/>
      <c r="O112" s="186"/>
      <c r="P112" s="186"/>
      <c r="Q112" s="186"/>
      <c r="R112" s="186"/>
      <c r="S112" s="186"/>
      <c r="T112" s="186"/>
      <c r="U112" s="186"/>
      <c r="V112" s="186"/>
      <c r="W112" s="186"/>
      <c r="X112" s="186"/>
      <c r="Y112" s="186"/>
      <c r="Z112" s="186"/>
    </row>
    <row r="113" spans="1:26" ht="12.75" customHeight="1">
      <c r="A113" s="186"/>
      <c r="B113" s="186"/>
      <c r="C113" s="186"/>
      <c r="D113" s="186"/>
      <c r="E113" s="186"/>
      <c r="F113" s="186"/>
      <c r="G113" s="186"/>
      <c r="H113" s="186"/>
      <c r="I113" s="186"/>
      <c r="J113" s="186"/>
      <c r="K113" s="186"/>
      <c r="L113" s="186"/>
      <c r="M113" s="186"/>
      <c r="N113" s="186"/>
      <c r="O113" s="186"/>
      <c r="P113" s="186"/>
      <c r="Q113" s="186"/>
      <c r="R113" s="186"/>
      <c r="S113" s="186"/>
      <c r="T113" s="186"/>
      <c r="U113" s="186"/>
      <c r="V113" s="186"/>
      <c r="W113" s="186"/>
      <c r="X113" s="186"/>
      <c r="Y113" s="186"/>
      <c r="Z113" s="186"/>
    </row>
    <row r="114" spans="1:26" ht="12.75" customHeight="1">
      <c r="A114" s="186"/>
      <c r="B114" s="186"/>
      <c r="C114" s="186"/>
      <c r="D114" s="186"/>
      <c r="E114" s="186"/>
      <c r="F114" s="186"/>
      <c r="G114" s="186"/>
      <c r="H114" s="186"/>
      <c r="I114" s="186"/>
      <c r="J114" s="186"/>
      <c r="K114" s="186"/>
      <c r="L114" s="186"/>
      <c r="M114" s="186"/>
      <c r="N114" s="186"/>
      <c r="O114" s="186"/>
      <c r="P114" s="186"/>
      <c r="Q114" s="186"/>
      <c r="R114" s="186"/>
      <c r="S114" s="186"/>
      <c r="T114" s="186"/>
      <c r="U114" s="186"/>
      <c r="V114" s="186"/>
      <c r="W114" s="186"/>
      <c r="X114" s="186"/>
      <c r="Y114" s="186"/>
      <c r="Z114" s="186"/>
    </row>
    <row r="115" spans="1:26" ht="12.75" customHeight="1">
      <c r="A115" s="186"/>
      <c r="B115" s="186"/>
      <c r="C115" s="186"/>
      <c r="D115" s="186"/>
      <c r="E115" s="186"/>
      <c r="F115" s="186"/>
      <c r="G115" s="186"/>
      <c r="H115" s="186"/>
      <c r="I115" s="186"/>
      <c r="J115" s="186"/>
      <c r="K115" s="186"/>
      <c r="L115" s="186"/>
      <c r="M115" s="186"/>
      <c r="N115" s="186"/>
      <c r="O115" s="186"/>
      <c r="P115" s="186"/>
      <c r="Q115" s="186"/>
      <c r="R115" s="186"/>
      <c r="S115" s="186"/>
      <c r="T115" s="186"/>
      <c r="U115" s="186"/>
      <c r="V115" s="186"/>
      <c r="W115" s="186"/>
      <c r="X115" s="186"/>
      <c r="Y115" s="186"/>
      <c r="Z115" s="186"/>
    </row>
    <row r="116" spans="1:26" ht="12.75" customHeight="1">
      <c r="A116" s="186"/>
      <c r="B116" s="186"/>
      <c r="C116" s="186"/>
      <c r="D116" s="186"/>
      <c r="E116" s="186"/>
      <c r="F116" s="186"/>
      <c r="G116" s="186"/>
      <c r="H116" s="186"/>
      <c r="I116" s="186"/>
      <c r="J116" s="186"/>
      <c r="K116" s="186"/>
      <c r="L116" s="186"/>
      <c r="M116" s="186"/>
      <c r="N116" s="186"/>
      <c r="O116" s="186"/>
      <c r="P116" s="186"/>
      <c r="Q116" s="186"/>
      <c r="R116" s="186"/>
      <c r="S116" s="186"/>
      <c r="T116" s="186"/>
      <c r="U116" s="186"/>
      <c r="V116" s="186"/>
      <c r="W116" s="186"/>
      <c r="X116" s="186"/>
      <c r="Y116" s="186"/>
      <c r="Z116" s="186"/>
    </row>
    <row r="117" spans="1:26" ht="12.75" customHeight="1">
      <c r="A117" s="186"/>
      <c r="B117" s="186"/>
      <c r="C117" s="186"/>
      <c r="D117" s="186"/>
      <c r="E117" s="186"/>
      <c r="F117" s="186"/>
      <c r="G117" s="186"/>
      <c r="H117" s="186"/>
      <c r="I117" s="186"/>
      <c r="J117" s="186"/>
      <c r="K117" s="186"/>
      <c r="L117" s="186"/>
      <c r="M117" s="186"/>
      <c r="N117" s="186"/>
      <c r="O117" s="186"/>
      <c r="P117" s="186"/>
      <c r="Q117" s="186"/>
      <c r="R117" s="186"/>
      <c r="S117" s="186"/>
      <c r="T117" s="186"/>
      <c r="U117" s="186"/>
      <c r="V117" s="186"/>
      <c r="W117" s="186"/>
      <c r="X117" s="186"/>
      <c r="Y117" s="186"/>
      <c r="Z117" s="186"/>
    </row>
    <row r="118" spans="1:26" ht="12.75" customHeight="1">
      <c r="A118" s="186"/>
      <c r="B118" s="186"/>
      <c r="C118" s="186"/>
      <c r="D118" s="186"/>
      <c r="E118" s="186"/>
      <c r="F118" s="186"/>
      <c r="G118" s="186"/>
      <c r="H118" s="186"/>
      <c r="I118" s="186"/>
      <c r="J118" s="186"/>
      <c r="K118" s="186"/>
      <c r="L118" s="186"/>
      <c r="M118" s="186"/>
      <c r="N118" s="186"/>
      <c r="O118" s="186"/>
      <c r="P118" s="186"/>
      <c r="Q118" s="186"/>
      <c r="R118" s="186"/>
      <c r="S118" s="186"/>
      <c r="T118" s="186"/>
      <c r="U118" s="186"/>
      <c r="V118" s="186"/>
      <c r="W118" s="186"/>
      <c r="X118" s="186"/>
      <c r="Y118" s="186"/>
      <c r="Z118" s="186"/>
    </row>
    <row r="119" spans="1:26" ht="12.75" customHeight="1">
      <c r="A119" s="186"/>
      <c r="B119" s="186"/>
      <c r="C119" s="186"/>
      <c r="D119" s="186"/>
      <c r="E119" s="186"/>
      <c r="F119" s="186"/>
      <c r="G119" s="186"/>
      <c r="H119" s="186"/>
      <c r="I119" s="186"/>
      <c r="J119" s="186"/>
      <c r="K119" s="186"/>
      <c r="L119" s="186"/>
      <c r="M119" s="186"/>
      <c r="N119" s="186"/>
      <c r="O119" s="186"/>
      <c r="P119" s="186"/>
      <c r="Q119" s="186"/>
      <c r="R119" s="186"/>
      <c r="S119" s="186"/>
      <c r="T119" s="186"/>
      <c r="U119" s="186"/>
      <c r="V119" s="186"/>
      <c r="W119" s="186"/>
      <c r="X119" s="186"/>
      <c r="Y119" s="186"/>
      <c r="Z119" s="186"/>
    </row>
    <row r="120" spans="1:26" ht="12.75" customHeight="1">
      <c r="A120" s="186"/>
      <c r="B120" s="186"/>
      <c r="C120" s="186"/>
      <c r="D120" s="186"/>
      <c r="E120" s="186"/>
      <c r="F120" s="186"/>
      <c r="G120" s="186"/>
      <c r="H120" s="186"/>
      <c r="I120" s="186"/>
      <c r="J120" s="186"/>
      <c r="K120" s="186"/>
      <c r="L120" s="186"/>
      <c r="M120" s="186"/>
      <c r="N120" s="186"/>
      <c r="O120" s="186"/>
      <c r="P120" s="186"/>
      <c r="Q120" s="186"/>
      <c r="R120" s="186"/>
      <c r="S120" s="186"/>
      <c r="T120" s="186"/>
      <c r="U120" s="186"/>
      <c r="V120" s="186"/>
      <c r="W120" s="186"/>
      <c r="X120" s="186"/>
      <c r="Y120" s="186"/>
      <c r="Z120" s="186"/>
    </row>
    <row r="121" spans="1:26" ht="12.75" customHeight="1">
      <c r="A121" s="186"/>
      <c r="B121" s="186"/>
      <c r="C121" s="186"/>
      <c r="D121" s="186"/>
      <c r="E121" s="186"/>
      <c r="F121" s="186"/>
      <c r="G121" s="186"/>
      <c r="H121" s="186"/>
      <c r="I121" s="186"/>
      <c r="J121" s="186"/>
      <c r="K121" s="186"/>
      <c r="L121" s="186"/>
      <c r="M121" s="186"/>
      <c r="N121" s="186"/>
      <c r="O121" s="186"/>
      <c r="P121" s="186"/>
      <c r="Q121" s="186"/>
      <c r="R121" s="186"/>
      <c r="S121" s="186"/>
      <c r="T121" s="186"/>
      <c r="U121" s="186"/>
      <c r="V121" s="186"/>
      <c r="W121" s="186"/>
      <c r="X121" s="186"/>
      <c r="Y121" s="186"/>
      <c r="Z121" s="186"/>
    </row>
    <row r="122" spans="1:26" ht="12.75" customHeight="1">
      <c r="A122" s="186"/>
      <c r="B122" s="186"/>
      <c r="C122" s="186"/>
      <c r="D122" s="186"/>
      <c r="E122" s="186"/>
      <c r="F122" s="186"/>
      <c r="G122" s="186"/>
      <c r="H122" s="186"/>
      <c r="I122" s="186"/>
      <c r="J122" s="186"/>
      <c r="K122" s="186"/>
      <c r="L122" s="186"/>
      <c r="M122" s="186"/>
      <c r="N122" s="186"/>
      <c r="O122" s="186"/>
      <c r="P122" s="186"/>
      <c r="Q122" s="186"/>
      <c r="R122" s="186"/>
      <c r="S122" s="186"/>
      <c r="T122" s="186"/>
      <c r="U122" s="186"/>
      <c r="V122" s="186"/>
      <c r="W122" s="186"/>
      <c r="X122" s="186"/>
      <c r="Y122" s="186"/>
      <c r="Z122" s="186"/>
    </row>
    <row r="123" spans="1:26" ht="12.75" customHeight="1">
      <c r="A123" s="186"/>
      <c r="B123" s="186"/>
      <c r="C123" s="186"/>
      <c r="D123" s="186"/>
      <c r="E123" s="186"/>
      <c r="F123" s="186"/>
      <c r="G123" s="186"/>
      <c r="H123" s="186"/>
      <c r="I123" s="186"/>
      <c r="J123" s="186"/>
      <c r="K123" s="186"/>
      <c r="L123" s="186"/>
      <c r="M123" s="186"/>
      <c r="N123" s="186"/>
      <c r="O123" s="186"/>
      <c r="P123" s="186"/>
      <c r="Q123" s="186"/>
      <c r="R123" s="186"/>
      <c r="S123" s="186"/>
      <c r="T123" s="186"/>
      <c r="U123" s="186"/>
      <c r="V123" s="186"/>
      <c r="W123" s="186"/>
      <c r="X123" s="186"/>
      <c r="Y123" s="186"/>
      <c r="Z123" s="186"/>
    </row>
    <row r="124" spans="1:26" ht="12.75" customHeight="1">
      <c r="A124" s="186"/>
      <c r="B124" s="186"/>
      <c r="C124" s="186"/>
      <c r="D124" s="186"/>
      <c r="E124" s="186"/>
      <c r="F124" s="186"/>
      <c r="G124" s="186"/>
      <c r="H124" s="186"/>
      <c r="I124" s="186"/>
      <c r="J124" s="186"/>
      <c r="K124" s="186"/>
      <c r="L124" s="186"/>
      <c r="M124" s="186"/>
      <c r="N124" s="186"/>
      <c r="O124" s="186"/>
      <c r="P124" s="186"/>
      <c r="Q124" s="186"/>
      <c r="R124" s="186"/>
      <c r="S124" s="186"/>
      <c r="T124" s="186"/>
      <c r="U124" s="186"/>
      <c r="V124" s="186"/>
      <c r="W124" s="186"/>
      <c r="X124" s="186"/>
      <c r="Y124" s="186"/>
      <c r="Z124" s="186"/>
    </row>
    <row r="125" spans="1:26" ht="12.75" customHeight="1">
      <c r="A125" s="186"/>
      <c r="B125" s="186"/>
      <c r="C125" s="186"/>
      <c r="D125" s="186"/>
      <c r="E125" s="186"/>
      <c r="F125" s="186"/>
      <c r="G125" s="186"/>
      <c r="H125" s="186"/>
      <c r="I125" s="186"/>
      <c r="J125" s="186"/>
      <c r="K125" s="186"/>
      <c r="L125" s="186"/>
      <c r="M125" s="186"/>
      <c r="N125" s="186"/>
      <c r="O125" s="186"/>
      <c r="P125" s="186"/>
      <c r="Q125" s="186"/>
      <c r="R125" s="186"/>
      <c r="S125" s="186"/>
      <c r="T125" s="186"/>
      <c r="U125" s="186"/>
      <c r="V125" s="186"/>
      <c r="W125" s="186"/>
      <c r="X125" s="186"/>
      <c r="Y125" s="186"/>
      <c r="Z125" s="186"/>
    </row>
    <row r="126" spans="1:26" ht="12.75" customHeight="1">
      <c r="A126" s="186"/>
      <c r="B126" s="186"/>
      <c r="C126" s="186"/>
      <c r="D126" s="186"/>
      <c r="E126" s="186"/>
      <c r="F126" s="186"/>
      <c r="G126" s="186"/>
      <c r="H126" s="186"/>
      <c r="I126" s="186"/>
      <c r="J126" s="186"/>
      <c r="K126" s="186"/>
      <c r="L126" s="186"/>
      <c r="M126" s="186"/>
      <c r="N126" s="186"/>
      <c r="O126" s="186"/>
      <c r="P126" s="186"/>
      <c r="Q126" s="186"/>
      <c r="R126" s="186"/>
      <c r="S126" s="186"/>
      <c r="T126" s="186"/>
      <c r="U126" s="186"/>
      <c r="V126" s="186"/>
      <c r="W126" s="186"/>
      <c r="X126" s="186"/>
      <c r="Y126" s="186"/>
      <c r="Z126" s="186"/>
    </row>
    <row r="127" spans="1:26" ht="12.75" customHeight="1">
      <c r="A127" s="186"/>
      <c r="B127" s="186"/>
      <c r="C127" s="186"/>
      <c r="D127" s="186"/>
      <c r="E127" s="186"/>
      <c r="F127" s="186"/>
      <c r="G127" s="186"/>
      <c r="H127" s="186"/>
      <c r="I127" s="186"/>
      <c r="J127" s="186"/>
      <c r="K127" s="186"/>
      <c r="L127" s="186"/>
      <c r="M127" s="186"/>
      <c r="N127" s="186"/>
      <c r="O127" s="186"/>
      <c r="P127" s="186"/>
      <c r="Q127" s="186"/>
      <c r="R127" s="186"/>
      <c r="S127" s="186"/>
      <c r="T127" s="186"/>
      <c r="U127" s="186"/>
      <c r="V127" s="186"/>
      <c r="W127" s="186"/>
      <c r="X127" s="186"/>
      <c r="Y127" s="186"/>
      <c r="Z127" s="186"/>
    </row>
    <row r="128" spans="1:26" ht="12.75" customHeight="1">
      <c r="A128" s="186"/>
      <c r="B128" s="186"/>
      <c r="C128" s="186"/>
      <c r="D128" s="186"/>
      <c r="E128" s="186"/>
      <c r="F128" s="186"/>
      <c r="G128" s="186"/>
      <c r="H128" s="186"/>
      <c r="I128" s="186"/>
      <c r="J128" s="186"/>
      <c r="K128" s="186"/>
      <c r="L128" s="186"/>
      <c r="M128" s="186"/>
      <c r="N128" s="186"/>
      <c r="O128" s="186"/>
      <c r="P128" s="186"/>
      <c r="Q128" s="186"/>
      <c r="R128" s="186"/>
      <c r="S128" s="186"/>
      <c r="T128" s="186"/>
      <c r="U128" s="186"/>
      <c r="V128" s="186"/>
      <c r="W128" s="186"/>
      <c r="X128" s="186"/>
      <c r="Y128" s="186"/>
      <c r="Z128" s="186"/>
    </row>
    <row r="129" spans="1:26" ht="12.75" customHeight="1">
      <c r="A129" s="186"/>
      <c r="B129" s="186"/>
      <c r="C129" s="186"/>
      <c r="D129" s="186"/>
      <c r="E129" s="186"/>
      <c r="F129" s="186"/>
      <c r="G129" s="186"/>
      <c r="H129" s="186"/>
      <c r="I129" s="186"/>
      <c r="J129" s="186"/>
      <c r="K129" s="186"/>
      <c r="L129" s="186"/>
      <c r="M129" s="186"/>
      <c r="N129" s="186"/>
      <c r="O129" s="186"/>
      <c r="P129" s="186"/>
      <c r="Q129" s="186"/>
      <c r="R129" s="186"/>
      <c r="S129" s="186"/>
      <c r="T129" s="186"/>
      <c r="U129" s="186"/>
      <c r="V129" s="186"/>
      <c r="W129" s="186"/>
      <c r="X129" s="186"/>
      <c r="Y129" s="186"/>
      <c r="Z129" s="186"/>
    </row>
    <row r="130" spans="1:26" ht="12.75" customHeight="1">
      <c r="A130" s="186"/>
      <c r="B130" s="186"/>
      <c r="C130" s="186"/>
      <c r="D130" s="186"/>
      <c r="E130" s="186"/>
      <c r="F130" s="186"/>
      <c r="G130" s="186"/>
      <c r="H130" s="186"/>
      <c r="I130" s="186"/>
      <c r="J130" s="186"/>
      <c r="K130" s="186"/>
      <c r="L130" s="186"/>
      <c r="M130" s="186"/>
      <c r="N130" s="186"/>
      <c r="O130" s="186"/>
      <c r="P130" s="186"/>
      <c r="Q130" s="186"/>
      <c r="R130" s="186"/>
      <c r="S130" s="186"/>
      <c r="T130" s="186"/>
      <c r="U130" s="186"/>
      <c r="V130" s="186"/>
      <c r="W130" s="186"/>
      <c r="X130" s="186"/>
      <c r="Y130" s="186"/>
      <c r="Z130" s="186"/>
    </row>
    <row r="131" spans="1:26" ht="12.75" customHeight="1">
      <c r="A131" s="186"/>
      <c r="B131" s="186"/>
      <c r="C131" s="186"/>
      <c r="D131" s="186"/>
      <c r="E131" s="186"/>
      <c r="F131" s="186"/>
      <c r="G131" s="186"/>
      <c r="H131" s="186"/>
      <c r="I131" s="186"/>
      <c r="J131" s="186"/>
      <c r="K131" s="186"/>
      <c r="L131" s="186"/>
      <c r="M131" s="186"/>
      <c r="N131" s="186"/>
      <c r="O131" s="186"/>
      <c r="P131" s="186"/>
      <c r="Q131" s="186"/>
      <c r="R131" s="186"/>
      <c r="S131" s="186"/>
      <c r="T131" s="186"/>
      <c r="U131" s="186"/>
      <c r="V131" s="186"/>
      <c r="W131" s="186"/>
      <c r="X131" s="186"/>
      <c r="Y131" s="186"/>
      <c r="Z131" s="186"/>
    </row>
    <row r="132" spans="1:26" ht="12.75" customHeight="1">
      <c r="A132" s="186"/>
      <c r="B132" s="186"/>
      <c r="C132" s="186"/>
      <c r="D132" s="186"/>
      <c r="E132" s="186"/>
      <c r="F132" s="186"/>
      <c r="G132" s="186"/>
      <c r="H132" s="186"/>
      <c r="I132" s="186"/>
      <c r="J132" s="186"/>
      <c r="K132" s="186"/>
      <c r="L132" s="186"/>
      <c r="M132" s="186"/>
      <c r="N132" s="186"/>
      <c r="O132" s="186"/>
      <c r="P132" s="186"/>
      <c r="Q132" s="186"/>
      <c r="R132" s="186"/>
      <c r="S132" s="186"/>
      <c r="T132" s="186"/>
      <c r="U132" s="186"/>
      <c r="V132" s="186"/>
      <c r="W132" s="186"/>
      <c r="X132" s="186"/>
      <c r="Y132" s="186"/>
      <c r="Z132" s="186"/>
    </row>
    <row r="133" spans="1:26" ht="12.75" customHeight="1">
      <c r="A133" s="186"/>
      <c r="B133" s="186"/>
      <c r="C133" s="186"/>
      <c r="D133" s="186"/>
      <c r="E133" s="186"/>
      <c r="F133" s="186"/>
      <c r="G133" s="186"/>
      <c r="H133" s="186"/>
      <c r="I133" s="186"/>
      <c r="J133" s="186"/>
      <c r="K133" s="186"/>
      <c r="L133" s="186"/>
      <c r="M133" s="186"/>
      <c r="N133" s="186"/>
      <c r="O133" s="186"/>
      <c r="P133" s="186"/>
      <c r="Q133" s="186"/>
      <c r="R133" s="186"/>
      <c r="S133" s="186"/>
      <c r="T133" s="186"/>
      <c r="U133" s="186"/>
      <c r="V133" s="186"/>
      <c r="W133" s="186"/>
      <c r="X133" s="186"/>
      <c r="Y133" s="186"/>
      <c r="Z133" s="186"/>
    </row>
    <row r="134" spans="1:26" ht="12.75" customHeight="1">
      <c r="A134" s="186"/>
      <c r="B134" s="186"/>
      <c r="C134" s="186"/>
      <c r="D134" s="186"/>
      <c r="E134" s="186"/>
      <c r="F134" s="186"/>
      <c r="G134" s="186"/>
      <c r="H134" s="186"/>
      <c r="I134" s="186"/>
      <c r="J134" s="186"/>
      <c r="K134" s="186"/>
      <c r="L134" s="186"/>
      <c r="M134" s="186"/>
      <c r="N134" s="186"/>
      <c r="O134" s="186"/>
      <c r="P134" s="186"/>
      <c r="Q134" s="186"/>
      <c r="R134" s="186"/>
      <c r="S134" s="186"/>
      <c r="T134" s="186"/>
      <c r="U134" s="186"/>
      <c r="V134" s="186"/>
      <c r="W134" s="186"/>
      <c r="X134" s="186"/>
      <c r="Y134" s="186"/>
      <c r="Z134" s="186"/>
    </row>
    <row r="135" spans="1:26" ht="12.75" customHeight="1">
      <c r="A135" s="186"/>
      <c r="B135" s="186"/>
      <c r="C135" s="186"/>
      <c r="D135" s="186"/>
      <c r="E135" s="186"/>
      <c r="F135" s="186"/>
      <c r="G135" s="186"/>
      <c r="H135" s="186"/>
      <c r="I135" s="186"/>
      <c r="J135" s="186"/>
      <c r="K135" s="186"/>
      <c r="L135" s="186"/>
      <c r="M135" s="186"/>
      <c r="N135" s="186"/>
      <c r="O135" s="186"/>
      <c r="P135" s="186"/>
      <c r="Q135" s="186"/>
      <c r="R135" s="186"/>
      <c r="S135" s="186"/>
      <c r="T135" s="186"/>
      <c r="U135" s="186"/>
      <c r="V135" s="186"/>
      <c r="W135" s="186"/>
      <c r="X135" s="186"/>
      <c r="Y135" s="186"/>
      <c r="Z135" s="186"/>
    </row>
    <row r="136" spans="1:26" ht="12.75" customHeight="1">
      <c r="A136" s="186"/>
      <c r="B136" s="186"/>
      <c r="C136" s="186"/>
      <c r="D136" s="186"/>
      <c r="E136" s="186"/>
      <c r="F136" s="186"/>
      <c r="G136" s="186"/>
      <c r="H136" s="186"/>
      <c r="I136" s="186"/>
      <c r="J136" s="186"/>
      <c r="K136" s="186"/>
      <c r="L136" s="186"/>
      <c r="M136" s="186"/>
      <c r="N136" s="186"/>
      <c r="O136" s="186"/>
      <c r="P136" s="186"/>
      <c r="Q136" s="186"/>
      <c r="R136" s="186"/>
      <c r="S136" s="186"/>
      <c r="T136" s="186"/>
      <c r="U136" s="186"/>
      <c r="V136" s="186"/>
      <c r="W136" s="186"/>
      <c r="X136" s="186"/>
      <c r="Y136" s="186"/>
      <c r="Z136" s="186"/>
    </row>
    <row r="137" spans="1:26" ht="12.75" customHeight="1">
      <c r="A137" s="186"/>
      <c r="B137" s="186"/>
      <c r="C137" s="186"/>
      <c r="D137" s="186"/>
      <c r="E137" s="186"/>
      <c r="F137" s="186"/>
      <c r="G137" s="186"/>
      <c r="H137" s="186"/>
      <c r="I137" s="186"/>
      <c r="J137" s="186"/>
      <c r="K137" s="186"/>
      <c r="L137" s="186"/>
      <c r="M137" s="186"/>
      <c r="N137" s="186"/>
      <c r="O137" s="186"/>
      <c r="P137" s="186"/>
      <c r="Q137" s="186"/>
      <c r="R137" s="186"/>
      <c r="S137" s="186"/>
      <c r="T137" s="186"/>
      <c r="U137" s="186"/>
      <c r="V137" s="186"/>
      <c r="W137" s="186"/>
      <c r="X137" s="186"/>
      <c r="Y137" s="186"/>
      <c r="Z137" s="186"/>
    </row>
    <row r="138" spans="1:26" ht="12.75" customHeight="1">
      <c r="A138" s="186"/>
      <c r="B138" s="186"/>
      <c r="C138" s="186"/>
      <c r="D138" s="186"/>
      <c r="E138" s="186"/>
      <c r="F138" s="186"/>
      <c r="G138" s="186"/>
      <c r="H138" s="186"/>
      <c r="I138" s="186"/>
      <c r="J138" s="186"/>
      <c r="K138" s="186"/>
      <c r="L138" s="186"/>
      <c r="M138" s="186"/>
      <c r="N138" s="186"/>
      <c r="O138" s="186"/>
      <c r="P138" s="186"/>
      <c r="Q138" s="186"/>
      <c r="R138" s="186"/>
      <c r="S138" s="186"/>
      <c r="T138" s="186"/>
      <c r="U138" s="186"/>
      <c r="V138" s="186"/>
      <c r="W138" s="186"/>
      <c r="X138" s="186"/>
      <c r="Y138" s="186"/>
      <c r="Z138" s="186"/>
    </row>
    <row r="139" spans="1:26" ht="12.75" customHeight="1">
      <c r="A139" s="186"/>
      <c r="B139" s="186"/>
      <c r="C139" s="186"/>
      <c r="D139" s="186"/>
      <c r="E139" s="186"/>
      <c r="F139" s="186"/>
      <c r="G139" s="186"/>
      <c r="H139" s="186"/>
      <c r="I139" s="186"/>
      <c r="J139" s="186"/>
      <c r="K139" s="186"/>
      <c r="L139" s="186"/>
      <c r="M139" s="186"/>
      <c r="N139" s="186"/>
      <c r="O139" s="186"/>
      <c r="P139" s="186"/>
      <c r="Q139" s="186"/>
      <c r="R139" s="186"/>
      <c r="S139" s="186"/>
      <c r="T139" s="186"/>
      <c r="U139" s="186"/>
      <c r="V139" s="186"/>
      <c r="W139" s="186"/>
      <c r="X139" s="186"/>
      <c r="Y139" s="186"/>
      <c r="Z139" s="186"/>
    </row>
    <row r="140" spans="1:26" ht="12.75" customHeight="1">
      <c r="A140" s="186"/>
      <c r="B140" s="186"/>
      <c r="C140" s="186"/>
      <c r="D140" s="186"/>
      <c r="E140" s="186"/>
      <c r="F140" s="186"/>
      <c r="G140" s="186"/>
      <c r="H140" s="186"/>
      <c r="I140" s="186"/>
      <c r="J140" s="186"/>
      <c r="K140" s="186"/>
      <c r="L140" s="186"/>
      <c r="M140" s="186"/>
      <c r="N140" s="186"/>
      <c r="O140" s="186"/>
      <c r="P140" s="186"/>
      <c r="Q140" s="186"/>
      <c r="R140" s="186"/>
      <c r="S140" s="186"/>
      <c r="T140" s="186"/>
      <c r="U140" s="186"/>
      <c r="V140" s="186"/>
      <c r="W140" s="186"/>
      <c r="X140" s="186"/>
      <c r="Y140" s="186"/>
      <c r="Z140" s="186"/>
    </row>
    <row r="141" spans="1:26" ht="12.75" customHeight="1">
      <c r="A141" s="186"/>
      <c r="B141" s="186"/>
      <c r="C141" s="186"/>
      <c r="D141" s="186"/>
      <c r="E141" s="186"/>
      <c r="F141" s="186"/>
      <c r="G141" s="186"/>
      <c r="H141" s="186"/>
      <c r="I141" s="186"/>
      <c r="J141" s="186"/>
      <c r="K141" s="186"/>
      <c r="L141" s="186"/>
      <c r="M141" s="186"/>
      <c r="N141" s="186"/>
      <c r="O141" s="186"/>
      <c r="P141" s="186"/>
      <c r="Q141" s="186"/>
      <c r="R141" s="186"/>
      <c r="S141" s="186"/>
      <c r="T141" s="186"/>
      <c r="U141" s="186"/>
      <c r="V141" s="186"/>
      <c r="W141" s="186"/>
      <c r="X141" s="186"/>
      <c r="Y141" s="186"/>
      <c r="Z141" s="186"/>
    </row>
    <row r="142" spans="1:26" ht="12.75" customHeight="1">
      <c r="A142" s="186"/>
      <c r="B142" s="186"/>
      <c r="C142" s="186"/>
      <c r="D142" s="186"/>
      <c r="E142" s="186"/>
      <c r="F142" s="186"/>
      <c r="G142" s="186"/>
      <c r="H142" s="186"/>
      <c r="I142" s="186"/>
      <c r="J142" s="186"/>
      <c r="K142" s="186"/>
      <c r="L142" s="186"/>
      <c r="M142" s="186"/>
      <c r="N142" s="186"/>
      <c r="O142" s="186"/>
      <c r="P142" s="186"/>
      <c r="Q142" s="186"/>
      <c r="R142" s="186"/>
      <c r="S142" s="186"/>
      <c r="T142" s="186"/>
      <c r="U142" s="186"/>
      <c r="V142" s="186"/>
      <c r="W142" s="186"/>
      <c r="X142" s="186"/>
      <c r="Y142" s="186"/>
      <c r="Z142" s="186"/>
    </row>
    <row r="143" spans="1:26" ht="12.75" customHeight="1">
      <c r="A143" s="186"/>
      <c r="B143" s="186"/>
      <c r="C143" s="186"/>
      <c r="D143" s="186"/>
      <c r="E143" s="186"/>
      <c r="F143" s="186"/>
      <c r="G143" s="186"/>
      <c r="H143" s="186"/>
      <c r="I143" s="186"/>
      <c r="J143" s="186"/>
      <c r="K143" s="186"/>
      <c r="L143" s="186"/>
      <c r="M143" s="186"/>
      <c r="N143" s="186"/>
      <c r="O143" s="186"/>
      <c r="P143" s="186"/>
      <c r="Q143" s="186"/>
      <c r="R143" s="186"/>
      <c r="S143" s="186"/>
      <c r="T143" s="186"/>
      <c r="U143" s="186"/>
      <c r="V143" s="186"/>
      <c r="W143" s="186"/>
      <c r="X143" s="186"/>
      <c r="Y143" s="186"/>
      <c r="Z143" s="186"/>
    </row>
    <row r="144" spans="1:26" ht="12.75" customHeight="1">
      <c r="A144" s="186"/>
      <c r="B144" s="186"/>
      <c r="C144" s="186"/>
      <c r="D144" s="186"/>
      <c r="E144" s="186"/>
      <c r="F144" s="186"/>
      <c r="G144" s="186"/>
      <c r="H144" s="186"/>
      <c r="I144" s="186"/>
      <c r="J144" s="186"/>
      <c r="K144" s="186"/>
      <c r="L144" s="186"/>
      <c r="M144" s="186"/>
      <c r="N144" s="186"/>
      <c r="O144" s="186"/>
      <c r="P144" s="186"/>
      <c r="Q144" s="186"/>
      <c r="R144" s="186"/>
      <c r="S144" s="186"/>
      <c r="T144" s="186"/>
      <c r="U144" s="186"/>
      <c r="V144" s="186"/>
      <c r="W144" s="186"/>
      <c r="X144" s="186"/>
      <c r="Y144" s="186"/>
      <c r="Z144" s="186"/>
    </row>
    <row r="145" spans="1:26" ht="12.75" customHeight="1">
      <c r="A145" s="186"/>
      <c r="B145" s="186"/>
      <c r="C145" s="186"/>
      <c r="D145" s="186"/>
      <c r="E145" s="186"/>
      <c r="F145" s="186"/>
      <c r="G145" s="186"/>
      <c r="H145" s="186"/>
      <c r="I145" s="186"/>
      <c r="J145" s="186"/>
      <c r="K145" s="186"/>
      <c r="L145" s="186"/>
      <c r="M145" s="186"/>
      <c r="N145" s="186"/>
      <c r="O145" s="186"/>
      <c r="P145" s="186"/>
      <c r="Q145" s="186"/>
      <c r="R145" s="186"/>
      <c r="S145" s="186"/>
      <c r="T145" s="186"/>
      <c r="U145" s="186"/>
      <c r="V145" s="186"/>
      <c r="W145" s="186"/>
      <c r="X145" s="186"/>
      <c r="Y145" s="186"/>
      <c r="Z145" s="186"/>
    </row>
    <row r="146" spans="1:26" ht="12.75" customHeight="1">
      <c r="A146" s="186"/>
      <c r="B146" s="186"/>
      <c r="C146" s="186"/>
      <c r="D146" s="186"/>
      <c r="E146" s="186"/>
      <c r="F146" s="186"/>
      <c r="G146" s="186"/>
      <c r="H146" s="186"/>
      <c r="I146" s="186"/>
      <c r="J146" s="186"/>
      <c r="K146" s="186"/>
      <c r="L146" s="186"/>
      <c r="M146" s="186"/>
      <c r="N146" s="186"/>
      <c r="O146" s="186"/>
      <c r="P146" s="186"/>
      <c r="Q146" s="186"/>
      <c r="R146" s="186"/>
      <c r="S146" s="186"/>
      <c r="T146" s="186"/>
      <c r="U146" s="186"/>
      <c r="V146" s="186"/>
      <c r="W146" s="186"/>
      <c r="X146" s="186"/>
      <c r="Y146" s="186"/>
      <c r="Z146" s="186"/>
    </row>
    <row r="147" spans="1:26" ht="12.75" customHeight="1">
      <c r="A147" s="186"/>
      <c r="B147" s="186"/>
      <c r="C147" s="186"/>
      <c r="D147" s="186"/>
      <c r="E147" s="186"/>
      <c r="F147" s="186"/>
      <c r="G147" s="186"/>
      <c r="H147" s="186"/>
      <c r="I147" s="186"/>
      <c r="J147" s="186"/>
      <c r="K147" s="186"/>
      <c r="L147" s="186"/>
      <c r="M147" s="186"/>
      <c r="N147" s="186"/>
      <c r="O147" s="186"/>
      <c r="P147" s="186"/>
      <c r="Q147" s="186"/>
      <c r="R147" s="186"/>
      <c r="S147" s="186"/>
      <c r="T147" s="186"/>
      <c r="U147" s="186"/>
      <c r="V147" s="186"/>
      <c r="W147" s="186"/>
      <c r="X147" s="186"/>
      <c r="Y147" s="186"/>
      <c r="Z147" s="186"/>
    </row>
    <row r="148" spans="1:26" ht="12.75" customHeight="1">
      <c r="A148" s="186"/>
      <c r="B148" s="186"/>
      <c r="C148" s="186"/>
      <c r="D148" s="186"/>
      <c r="E148" s="186"/>
      <c r="F148" s="186"/>
      <c r="G148" s="186"/>
      <c r="H148" s="186"/>
      <c r="I148" s="186"/>
      <c r="J148" s="186"/>
      <c r="K148" s="186"/>
      <c r="L148" s="186"/>
      <c r="M148" s="186"/>
      <c r="N148" s="186"/>
      <c r="O148" s="186"/>
      <c r="P148" s="186"/>
      <c r="Q148" s="186"/>
      <c r="R148" s="186"/>
      <c r="S148" s="186"/>
      <c r="T148" s="186"/>
      <c r="U148" s="186"/>
      <c r="V148" s="186"/>
      <c r="W148" s="186"/>
      <c r="X148" s="186"/>
      <c r="Y148" s="186"/>
      <c r="Z148" s="186"/>
    </row>
    <row r="149" spans="1:26" ht="12.75" customHeight="1">
      <c r="A149" s="186"/>
      <c r="B149" s="186"/>
      <c r="C149" s="186"/>
      <c r="D149" s="186"/>
      <c r="E149" s="186"/>
      <c r="F149" s="186"/>
      <c r="G149" s="186"/>
      <c r="H149" s="186"/>
      <c r="I149" s="186"/>
      <c r="J149" s="186"/>
      <c r="K149" s="186"/>
      <c r="L149" s="186"/>
      <c r="M149" s="186"/>
      <c r="N149" s="186"/>
      <c r="O149" s="186"/>
      <c r="P149" s="186"/>
      <c r="Q149" s="186"/>
      <c r="R149" s="186"/>
      <c r="S149" s="186"/>
      <c r="T149" s="186"/>
      <c r="U149" s="186"/>
      <c r="V149" s="186"/>
      <c r="W149" s="186"/>
      <c r="X149" s="186"/>
      <c r="Y149" s="186"/>
      <c r="Z149" s="186"/>
    </row>
    <row r="150" spans="1:26" ht="12.75" customHeight="1">
      <c r="A150" s="186"/>
      <c r="B150" s="186"/>
      <c r="C150" s="186"/>
      <c r="D150" s="186"/>
      <c r="E150" s="186"/>
      <c r="F150" s="186"/>
      <c r="G150" s="186"/>
      <c r="H150" s="186"/>
      <c r="I150" s="186"/>
      <c r="J150" s="186"/>
      <c r="K150" s="186"/>
      <c r="L150" s="186"/>
      <c r="M150" s="186"/>
      <c r="N150" s="186"/>
      <c r="O150" s="186"/>
      <c r="P150" s="186"/>
      <c r="Q150" s="186"/>
      <c r="R150" s="186"/>
      <c r="S150" s="186"/>
      <c r="T150" s="186"/>
      <c r="U150" s="186"/>
      <c r="V150" s="186"/>
      <c r="W150" s="186"/>
      <c r="X150" s="186"/>
      <c r="Y150" s="186"/>
      <c r="Z150" s="186"/>
    </row>
    <row r="151" spans="1:26" ht="12.75" customHeight="1">
      <c r="A151" s="186"/>
      <c r="B151" s="186"/>
      <c r="C151" s="186"/>
      <c r="D151" s="186"/>
      <c r="E151" s="186"/>
      <c r="F151" s="186"/>
      <c r="G151" s="186"/>
      <c r="H151" s="186"/>
      <c r="I151" s="186"/>
      <c r="J151" s="186"/>
      <c r="K151" s="186"/>
      <c r="L151" s="186"/>
      <c r="M151" s="186"/>
      <c r="N151" s="186"/>
      <c r="O151" s="186"/>
      <c r="P151" s="186"/>
      <c r="Q151" s="186"/>
      <c r="R151" s="186"/>
      <c r="S151" s="186"/>
      <c r="T151" s="186"/>
      <c r="U151" s="186"/>
      <c r="V151" s="186"/>
      <c r="W151" s="186"/>
      <c r="X151" s="186"/>
      <c r="Y151" s="186"/>
      <c r="Z151" s="186"/>
    </row>
    <row r="152" spans="1:26" ht="12.75" customHeight="1">
      <c r="A152" s="186"/>
      <c r="B152" s="186"/>
      <c r="C152" s="186"/>
      <c r="D152" s="186"/>
      <c r="E152" s="186"/>
      <c r="F152" s="186"/>
      <c r="G152" s="186"/>
      <c r="H152" s="186"/>
      <c r="I152" s="186"/>
      <c r="J152" s="186"/>
      <c r="K152" s="186"/>
      <c r="L152" s="186"/>
      <c r="M152" s="186"/>
      <c r="N152" s="186"/>
      <c r="O152" s="186"/>
      <c r="P152" s="186"/>
      <c r="Q152" s="186"/>
      <c r="R152" s="186"/>
      <c r="S152" s="186"/>
      <c r="T152" s="186"/>
      <c r="U152" s="186"/>
      <c r="V152" s="186"/>
      <c r="W152" s="186"/>
      <c r="X152" s="186"/>
      <c r="Y152" s="186"/>
      <c r="Z152" s="186"/>
    </row>
    <row r="153" spans="1:26" ht="12.75" customHeight="1">
      <c r="A153" s="186"/>
      <c r="B153" s="186"/>
      <c r="C153" s="186"/>
      <c r="D153" s="186"/>
      <c r="E153" s="186"/>
      <c r="F153" s="186"/>
      <c r="G153" s="186"/>
      <c r="H153" s="186"/>
      <c r="I153" s="186"/>
      <c r="J153" s="186"/>
      <c r="K153" s="186"/>
      <c r="L153" s="186"/>
      <c r="M153" s="186"/>
      <c r="N153" s="186"/>
      <c r="O153" s="186"/>
      <c r="P153" s="186"/>
      <c r="Q153" s="186"/>
      <c r="R153" s="186"/>
      <c r="S153" s="186"/>
      <c r="T153" s="186"/>
      <c r="U153" s="186"/>
      <c r="V153" s="186"/>
      <c r="W153" s="186"/>
      <c r="X153" s="186"/>
      <c r="Y153" s="186"/>
      <c r="Z153" s="186"/>
    </row>
    <row r="154" spans="1:26" ht="12.75" customHeight="1">
      <c r="A154" s="186"/>
      <c r="B154" s="186"/>
      <c r="C154" s="186"/>
      <c r="D154" s="186"/>
      <c r="E154" s="186"/>
      <c r="F154" s="186"/>
      <c r="G154" s="186"/>
      <c r="H154" s="186"/>
      <c r="I154" s="186"/>
      <c r="J154" s="186"/>
      <c r="K154" s="186"/>
      <c r="L154" s="186"/>
      <c r="M154" s="186"/>
      <c r="N154" s="186"/>
      <c r="O154" s="186"/>
      <c r="P154" s="186"/>
      <c r="Q154" s="186"/>
      <c r="R154" s="186"/>
      <c r="S154" s="186"/>
      <c r="T154" s="186"/>
      <c r="U154" s="186"/>
      <c r="V154" s="186"/>
      <c r="W154" s="186"/>
      <c r="X154" s="186"/>
      <c r="Y154" s="186"/>
      <c r="Z154" s="186"/>
    </row>
    <row r="155" spans="1:26" ht="12.75" customHeight="1">
      <c r="A155" s="186"/>
      <c r="B155" s="186"/>
      <c r="C155" s="186"/>
      <c r="D155" s="186"/>
      <c r="E155" s="186"/>
      <c r="F155" s="186"/>
      <c r="G155" s="186"/>
      <c r="H155" s="186"/>
      <c r="I155" s="186"/>
      <c r="J155" s="186"/>
      <c r="K155" s="186"/>
      <c r="L155" s="186"/>
      <c r="M155" s="186"/>
      <c r="N155" s="186"/>
      <c r="O155" s="186"/>
      <c r="P155" s="186"/>
      <c r="Q155" s="186"/>
      <c r="R155" s="186"/>
      <c r="S155" s="186"/>
      <c r="T155" s="186"/>
      <c r="U155" s="186"/>
      <c r="V155" s="186"/>
      <c r="W155" s="186"/>
      <c r="X155" s="186"/>
      <c r="Y155" s="186"/>
      <c r="Z155" s="186"/>
    </row>
    <row r="156" spans="1:26" ht="12.75" customHeight="1">
      <c r="A156" s="186"/>
      <c r="B156" s="186"/>
      <c r="C156" s="186"/>
      <c r="D156" s="186"/>
      <c r="E156" s="186"/>
      <c r="F156" s="186"/>
      <c r="G156" s="186"/>
      <c r="H156" s="186"/>
      <c r="I156" s="186"/>
      <c r="J156" s="186"/>
      <c r="K156" s="186"/>
      <c r="L156" s="186"/>
      <c r="M156" s="186"/>
      <c r="N156" s="186"/>
      <c r="O156" s="186"/>
      <c r="P156" s="186"/>
      <c r="Q156" s="186"/>
      <c r="R156" s="186"/>
      <c r="S156" s="186"/>
      <c r="T156" s="186"/>
      <c r="U156" s="186"/>
      <c r="V156" s="186"/>
      <c r="W156" s="186"/>
      <c r="X156" s="186"/>
      <c r="Y156" s="186"/>
      <c r="Z156" s="186"/>
    </row>
    <row r="157" spans="1:26" ht="12.75" customHeight="1">
      <c r="A157" s="186"/>
      <c r="B157" s="186"/>
      <c r="C157" s="186"/>
      <c r="D157" s="186"/>
      <c r="E157" s="186"/>
      <c r="F157" s="186"/>
      <c r="G157" s="186"/>
      <c r="H157" s="186"/>
      <c r="I157" s="186"/>
      <c r="J157" s="186"/>
      <c r="K157" s="186"/>
      <c r="L157" s="186"/>
      <c r="M157" s="186"/>
      <c r="N157" s="186"/>
      <c r="O157" s="186"/>
      <c r="P157" s="186"/>
      <c r="Q157" s="186"/>
      <c r="R157" s="186"/>
      <c r="S157" s="186"/>
      <c r="T157" s="186"/>
      <c r="U157" s="186"/>
      <c r="V157" s="186"/>
      <c r="W157" s="186"/>
      <c r="X157" s="186"/>
      <c r="Y157" s="186"/>
      <c r="Z157" s="186"/>
    </row>
    <row r="158" spans="1:26" ht="12.75" customHeight="1">
      <c r="A158" s="186"/>
      <c r="B158" s="186"/>
      <c r="C158" s="186"/>
      <c r="D158" s="186"/>
      <c r="E158" s="186"/>
      <c r="F158" s="186"/>
      <c r="G158" s="186"/>
      <c r="H158" s="186"/>
      <c r="I158" s="186"/>
      <c r="J158" s="186"/>
      <c r="K158" s="186"/>
      <c r="L158" s="186"/>
      <c r="M158" s="186"/>
      <c r="N158" s="186"/>
      <c r="O158" s="186"/>
      <c r="P158" s="186"/>
      <c r="Q158" s="186"/>
      <c r="R158" s="186"/>
      <c r="S158" s="186"/>
      <c r="T158" s="186"/>
      <c r="U158" s="186"/>
      <c r="V158" s="186"/>
      <c r="W158" s="186"/>
      <c r="X158" s="186"/>
      <c r="Y158" s="186"/>
      <c r="Z158" s="186"/>
    </row>
    <row r="159" spans="1:26" ht="12.75" customHeight="1">
      <c r="A159" s="186"/>
      <c r="B159" s="186"/>
      <c r="C159" s="186"/>
      <c r="D159" s="186"/>
      <c r="E159" s="186"/>
      <c r="F159" s="186"/>
      <c r="G159" s="186"/>
      <c r="H159" s="186"/>
      <c r="I159" s="186"/>
      <c r="J159" s="186"/>
      <c r="K159" s="186"/>
      <c r="L159" s="186"/>
      <c r="M159" s="186"/>
      <c r="N159" s="186"/>
      <c r="O159" s="186"/>
      <c r="P159" s="186"/>
      <c r="Q159" s="186"/>
      <c r="R159" s="186"/>
      <c r="S159" s="186"/>
      <c r="T159" s="186"/>
      <c r="U159" s="186"/>
      <c r="V159" s="186"/>
      <c r="W159" s="186"/>
      <c r="X159" s="186"/>
      <c r="Y159" s="186"/>
      <c r="Z159" s="186"/>
    </row>
    <row r="160" spans="1:26" ht="12.75" customHeight="1">
      <c r="A160" s="186"/>
      <c r="B160" s="186"/>
      <c r="C160" s="186"/>
      <c r="D160" s="186"/>
      <c r="E160" s="186"/>
      <c r="F160" s="186"/>
      <c r="G160" s="186"/>
      <c r="H160" s="186"/>
      <c r="I160" s="186"/>
      <c r="J160" s="186"/>
      <c r="K160" s="186"/>
      <c r="L160" s="186"/>
      <c r="M160" s="186"/>
      <c r="N160" s="186"/>
      <c r="O160" s="186"/>
      <c r="P160" s="186"/>
      <c r="Q160" s="186"/>
      <c r="R160" s="186"/>
      <c r="S160" s="186"/>
      <c r="T160" s="186"/>
      <c r="U160" s="186"/>
      <c r="V160" s="186"/>
      <c r="W160" s="186"/>
      <c r="X160" s="186"/>
      <c r="Y160" s="186"/>
      <c r="Z160" s="186"/>
    </row>
    <row r="161" spans="1:26" ht="12.75" customHeight="1">
      <c r="A161" s="186"/>
      <c r="B161" s="186"/>
      <c r="C161" s="186"/>
      <c r="D161" s="186"/>
      <c r="E161" s="186"/>
      <c r="F161" s="186"/>
      <c r="G161" s="186"/>
      <c r="H161" s="186"/>
      <c r="I161" s="186"/>
      <c r="J161" s="186"/>
      <c r="K161" s="186"/>
      <c r="L161" s="186"/>
      <c r="M161" s="186"/>
      <c r="N161" s="186"/>
      <c r="O161" s="186"/>
      <c r="P161" s="186"/>
      <c r="Q161" s="186"/>
      <c r="R161" s="186"/>
      <c r="S161" s="186"/>
      <c r="T161" s="186"/>
      <c r="U161" s="186"/>
      <c r="V161" s="186"/>
      <c r="W161" s="186"/>
      <c r="X161" s="186"/>
      <c r="Y161" s="186"/>
      <c r="Z161" s="186"/>
    </row>
    <row r="162" spans="1:26" ht="12.75" customHeight="1">
      <c r="A162" s="186"/>
      <c r="B162" s="186"/>
      <c r="C162" s="186"/>
      <c r="D162" s="186"/>
      <c r="E162" s="186"/>
      <c r="F162" s="186"/>
      <c r="G162" s="186"/>
      <c r="H162" s="186"/>
      <c r="I162" s="186"/>
      <c r="J162" s="186"/>
      <c r="K162" s="186"/>
      <c r="L162" s="186"/>
      <c r="M162" s="186"/>
      <c r="N162" s="186"/>
      <c r="O162" s="186"/>
      <c r="P162" s="186"/>
      <c r="Q162" s="186"/>
      <c r="R162" s="186"/>
      <c r="S162" s="186"/>
      <c r="T162" s="186"/>
      <c r="U162" s="186"/>
      <c r="V162" s="186"/>
      <c r="W162" s="186"/>
      <c r="X162" s="186"/>
      <c r="Y162" s="186"/>
      <c r="Z162" s="186"/>
    </row>
    <row r="163" spans="1:26" ht="12.75" customHeight="1">
      <c r="A163" s="186"/>
      <c r="B163" s="186"/>
      <c r="C163" s="186"/>
      <c r="D163" s="186"/>
      <c r="E163" s="186"/>
      <c r="F163" s="186"/>
      <c r="G163" s="186"/>
      <c r="H163" s="186"/>
      <c r="I163" s="186"/>
      <c r="J163" s="186"/>
      <c r="K163" s="186"/>
      <c r="L163" s="186"/>
      <c r="M163" s="186"/>
      <c r="N163" s="186"/>
      <c r="O163" s="186"/>
      <c r="P163" s="186"/>
      <c r="Q163" s="186"/>
      <c r="R163" s="186"/>
      <c r="S163" s="186"/>
      <c r="T163" s="186"/>
      <c r="U163" s="186"/>
      <c r="V163" s="186"/>
      <c r="W163" s="186"/>
      <c r="X163" s="186"/>
      <c r="Y163" s="186"/>
      <c r="Z163" s="186"/>
    </row>
    <row r="164" spans="1:26" ht="12.75" customHeight="1">
      <c r="A164" s="186"/>
      <c r="B164" s="186"/>
      <c r="C164" s="186"/>
      <c r="D164" s="186"/>
      <c r="E164" s="186"/>
      <c r="F164" s="186"/>
      <c r="G164" s="186"/>
      <c r="H164" s="186"/>
      <c r="I164" s="186"/>
      <c r="J164" s="186"/>
      <c r="K164" s="186"/>
      <c r="L164" s="186"/>
      <c r="M164" s="186"/>
      <c r="N164" s="186"/>
      <c r="O164" s="186"/>
      <c r="P164" s="186"/>
      <c r="Q164" s="186"/>
      <c r="R164" s="186"/>
      <c r="S164" s="186"/>
      <c r="T164" s="186"/>
      <c r="U164" s="186"/>
      <c r="V164" s="186"/>
      <c r="W164" s="186"/>
      <c r="X164" s="186"/>
      <c r="Y164" s="186"/>
      <c r="Z164" s="186"/>
    </row>
    <row r="165" spans="1:26" ht="12.75" customHeight="1">
      <c r="A165" s="186"/>
      <c r="B165" s="186"/>
      <c r="C165" s="186"/>
      <c r="D165" s="186"/>
      <c r="E165" s="186"/>
      <c r="F165" s="186"/>
      <c r="G165" s="186"/>
      <c r="H165" s="186"/>
      <c r="I165" s="186"/>
      <c r="J165" s="186"/>
      <c r="K165" s="186"/>
      <c r="L165" s="186"/>
      <c r="M165" s="186"/>
      <c r="N165" s="186"/>
      <c r="O165" s="186"/>
      <c r="P165" s="186"/>
      <c r="Q165" s="186"/>
      <c r="R165" s="186"/>
      <c r="S165" s="186"/>
      <c r="T165" s="186"/>
      <c r="U165" s="186"/>
      <c r="V165" s="186"/>
      <c r="W165" s="186"/>
      <c r="X165" s="186"/>
      <c r="Y165" s="186"/>
      <c r="Z165" s="186"/>
    </row>
    <row r="166" spans="1:26" ht="12.75" customHeight="1">
      <c r="A166" s="186"/>
      <c r="B166" s="186"/>
      <c r="C166" s="186"/>
      <c r="D166" s="186"/>
      <c r="E166" s="186"/>
      <c r="F166" s="186"/>
      <c r="G166" s="186"/>
      <c r="H166" s="186"/>
      <c r="I166" s="186"/>
      <c r="J166" s="186"/>
      <c r="K166" s="186"/>
      <c r="L166" s="186"/>
      <c r="M166" s="186"/>
      <c r="N166" s="186"/>
      <c r="O166" s="186"/>
      <c r="P166" s="186"/>
      <c r="Q166" s="186"/>
      <c r="R166" s="186"/>
      <c r="S166" s="186"/>
      <c r="T166" s="186"/>
      <c r="U166" s="186"/>
      <c r="V166" s="186"/>
      <c r="W166" s="186"/>
      <c r="X166" s="186"/>
      <c r="Y166" s="186"/>
      <c r="Z166" s="186"/>
    </row>
    <row r="167" spans="1:26" ht="12.75" customHeight="1">
      <c r="A167" s="186"/>
      <c r="B167" s="186"/>
      <c r="C167" s="186"/>
      <c r="D167" s="186"/>
      <c r="E167" s="186"/>
      <c r="F167" s="186"/>
      <c r="G167" s="186"/>
      <c r="H167" s="186"/>
      <c r="I167" s="186"/>
      <c r="J167" s="186"/>
      <c r="K167" s="186"/>
      <c r="L167" s="186"/>
      <c r="M167" s="186"/>
      <c r="N167" s="186"/>
      <c r="O167" s="186"/>
      <c r="P167" s="186"/>
      <c r="Q167" s="186"/>
      <c r="R167" s="186"/>
      <c r="S167" s="186"/>
      <c r="T167" s="186"/>
      <c r="U167" s="186"/>
      <c r="V167" s="186"/>
      <c r="W167" s="186"/>
      <c r="X167" s="186"/>
      <c r="Y167" s="186"/>
      <c r="Z167" s="186"/>
    </row>
    <row r="168" spans="1:26" ht="12.75" customHeight="1">
      <c r="A168" s="186"/>
      <c r="B168" s="186"/>
      <c r="C168" s="186"/>
      <c r="D168" s="186"/>
      <c r="E168" s="186"/>
      <c r="F168" s="186"/>
      <c r="G168" s="186"/>
      <c r="H168" s="186"/>
      <c r="I168" s="186"/>
      <c r="J168" s="186"/>
      <c r="K168" s="186"/>
      <c r="L168" s="186"/>
      <c r="M168" s="186"/>
      <c r="N168" s="186"/>
      <c r="O168" s="186"/>
      <c r="P168" s="186"/>
      <c r="Q168" s="186"/>
      <c r="R168" s="186"/>
      <c r="S168" s="186"/>
      <c r="T168" s="186"/>
      <c r="U168" s="186"/>
      <c r="V168" s="186"/>
      <c r="W168" s="186"/>
      <c r="X168" s="186"/>
      <c r="Y168" s="186"/>
      <c r="Z168" s="186"/>
    </row>
    <row r="169" spans="1:26" ht="12.75" customHeight="1">
      <c r="A169" s="186"/>
      <c r="B169" s="186"/>
      <c r="C169" s="186"/>
      <c r="D169" s="186"/>
      <c r="E169" s="186"/>
      <c r="F169" s="186"/>
      <c r="G169" s="186"/>
      <c r="H169" s="186"/>
      <c r="I169" s="186"/>
      <c r="J169" s="186"/>
      <c r="K169" s="186"/>
      <c r="L169" s="186"/>
      <c r="M169" s="186"/>
      <c r="N169" s="186"/>
      <c r="O169" s="186"/>
      <c r="P169" s="186"/>
      <c r="Q169" s="186"/>
      <c r="R169" s="186"/>
      <c r="S169" s="186"/>
      <c r="T169" s="186"/>
      <c r="U169" s="186"/>
      <c r="V169" s="186"/>
      <c r="W169" s="186"/>
      <c r="X169" s="186"/>
      <c r="Y169" s="186"/>
      <c r="Z169" s="186"/>
    </row>
    <row r="170" spans="1:26" ht="12.75" customHeight="1">
      <c r="A170" s="186"/>
      <c r="B170" s="186"/>
      <c r="C170" s="186"/>
      <c r="D170" s="186"/>
      <c r="E170" s="186"/>
      <c r="F170" s="186"/>
      <c r="G170" s="186"/>
      <c r="H170" s="186"/>
      <c r="I170" s="186"/>
      <c r="J170" s="186"/>
      <c r="K170" s="186"/>
      <c r="L170" s="186"/>
      <c r="M170" s="186"/>
      <c r="N170" s="186"/>
      <c r="O170" s="186"/>
      <c r="P170" s="186"/>
      <c r="Q170" s="186"/>
      <c r="R170" s="186"/>
      <c r="S170" s="186"/>
      <c r="T170" s="186"/>
      <c r="U170" s="186"/>
      <c r="V170" s="186"/>
      <c r="W170" s="186"/>
      <c r="X170" s="186"/>
      <c r="Y170" s="186"/>
      <c r="Z170" s="186"/>
    </row>
    <row r="171" spans="1:26" ht="12.75" customHeight="1">
      <c r="A171" s="186"/>
      <c r="B171" s="186"/>
      <c r="C171" s="186"/>
      <c r="D171" s="186"/>
      <c r="E171" s="186"/>
      <c r="F171" s="186"/>
      <c r="G171" s="186"/>
      <c r="H171" s="186"/>
      <c r="I171" s="186"/>
      <c r="J171" s="186"/>
      <c r="K171" s="186"/>
      <c r="L171" s="186"/>
      <c r="M171" s="186"/>
      <c r="N171" s="186"/>
      <c r="O171" s="186"/>
      <c r="P171" s="186"/>
      <c r="Q171" s="186"/>
      <c r="R171" s="186"/>
      <c r="S171" s="186"/>
      <c r="T171" s="186"/>
      <c r="U171" s="186"/>
      <c r="V171" s="186"/>
      <c r="W171" s="186"/>
      <c r="X171" s="186"/>
      <c r="Y171" s="186"/>
      <c r="Z171" s="186"/>
    </row>
    <row r="172" spans="1:26" ht="12.75" customHeight="1">
      <c r="A172" s="186"/>
      <c r="B172" s="186"/>
      <c r="C172" s="186"/>
      <c r="D172" s="186"/>
      <c r="E172" s="186"/>
      <c r="F172" s="186"/>
      <c r="G172" s="186"/>
      <c r="H172" s="186"/>
      <c r="I172" s="186"/>
      <c r="J172" s="186"/>
      <c r="K172" s="186"/>
      <c r="L172" s="186"/>
      <c r="M172" s="186"/>
      <c r="N172" s="186"/>
      <c r="O172" s="186"/>
      <c r="P172" s="186"/>
      <c r="Q172" s="186"/>
      <c r="R172" s="186"/>
      <c r="S172" s="186"/>
      <c r="T172" s="186"/>
      <c r="U172" s="186"/>
      <c r="V172" s="186"/>
      <c r="W172" s="186"/>
      <c r="X172" s="186"/>
      <c r="Y172" s="186"/>
      <c r="Z172" s="186"/>
    </row>
    <row r="173" spans="1:26" ht="12.75" customHeight="1">
      <c r="A173" s="186"/>
      <c r="B173" s="186"/>
      <c r="C173" s="186"/>
      <c r="D173" s="186"/>
      <c r="E173" s="186"/>
      <c r="F173" s="186"/>
      <c r="G173" s="186"/>
      <c r="H173" s="186"/>
      <c r="I173" s="186"/>
      <c r="J173" s="186"/>
      <c r="K173" s="186"/>
      <c r="L173" s="186"/>
      <c r="M173" s="186"/>
      <c r="N173" s="186"/>
      <c r="O173" s="186"/>
      <c r="P173" s="186"/>
      <c r="Q173" s="186"/>
      <c r="R173" s="186"/>
      <c r="S173" s="186"/>
      <c r="T173" s="186"/>
      <c r="U173" s="186"/>
      <c r="V173" s="186"/>
      <c r="W173" s="186"/>
      <c r="X173" s="186"/>
      <c r="Y173" s="186"/>
      <c r="Z173" s="186"/>
    </row>
    <row r="174" spans="1:26" ht="12.75" customHeight="1">
      <c r="A174" s="186"/>
      <c r="B174" s="186"/>
      <c r="C174" s="186"/>
      <c r="D174" s="186"/>
      <c r="E174" s="186"/>
      <c r="F174" s="186"/>
      <c r="G174" s="186"/>
      <c r="H174" s="186"/>
      <c r="I174" s="186"/>
      <c r="J174" s="186"/>
      <c r="K174" s="186"/>
      <c r="L174" s="186"/>
      <c r="M174" s="186"/>
      <c r="N174" s="186"/>
      <c r="O174" s="186"/>
      <c r="P174" s="186"/>
      <c r="Q174" s="186"/>
      <c r="R174" s="186"/>
      <c r="S174" s="186"/>
      <c r="T174" s="186"/>
      <c r="U174" s="186"/>
      <c r="V174" s="186"/>
      <c r="W174" s="186"/>
      <c r="X174" s="186"/>
      <c r="Y174" s="186"/>
      <c r="Z174" s="186"/>
    </row>
    <row r="175" spans="1:26" ht="12.75" customHeight="1">
      <c r="A175" s="186"/>
      <c r="B175" s="186"/>
      <c r="C175" s="186"/>
      <c r="D175" s="186"/>
      <c r="E175" s="186"/>
      <c r="F175" s="186"/>
      <c r="G175" s="186"/>
      <c r="H175" s="186"/>
      <c r="I175" s="186"/>
      <c r="J175" s="186"/>
      <c r="K175" s="186"/>
      <c r="L175" s="186"/>
      <c r="M175" s="186"/>
      <c r="N175" s="186"/>
      <c r="O175" s="186"/>
      <c r="P175" s="186"/>
      <c r="Q175" s="186"/>
      <c r="R175" s="186"/>
      <c r="S175" s="186"/>
      <c r="T175" s="186"/>
      <c r="U175" s="186"/>
      <c r="V175" s="186"/>
      <c r="W175" s="186"/>
      <c r="X175" s="186"/>
      <c r="Y175" s="186"/>
      <c r="Z175" s="186"/>
    </row>
    <row r="176" spans="1:26" ht="12.75" customHeight="1">
      <c r="A176" s="186"/>
      <c r="B176" s="186"/>
      <c r="C176" s="186"/>
      <c r="D176" s="186"/>
      <c r="E176" s="186"/>
      <c r="F176" s="186"/>
      <c r="G176" s="186"/>
      <c r="H176" s="186"/>
      <c r="I176" s="186"/>
      <c r="J176" s="186"/>
      <c r="K176" s="186"/>
      <c r="L176" s="186"/>
      <c r="M176" s="186"/>
      <c r="N176" s="186"/>
      <c r="O176" s="186"/>
      <c r="P176" s="186"/>
      <c r="Q176" s="186"/>
      <c r="R176" s="186"/>
      <c r="S176" s="186"/>
      <c r="T176" s="186"/>
      <c r="U176" s="186"/>
      <c r="V176" s="186"/>
      <c r="W176" s="186"/>
      <c r="X176" s="186"/>
      <c r="Y176" s="186"/>
      <c r="Z176" s="186"/>
    </row>
    <row r="177" spans="1:26" ht="12.75" customHeight="1">
      <c r="A177" s="186"/>
      <c r="B177" s="186"/>
      <c r="C177" s="186"/>
      <c r="D177" s="186"/>
      <c r="E177" s="186"/>
      <c r="F177" s="186"/>
      <c r="G177" s="186"/>
      <c r="H177" s="186"/>
      <c r="I177" s="186"/>
      <c r="J177" s="186"/>
      <c r="K177" s="186"/>
      <c r="L177" s="186"/>
      <c r="M177" s="186"/>
      <c r="N177" s="186"/>
      <c r="O177" s="186"/>
      <c r="P177" s="186"/>
      <c r="Q177" s="186"/>
      <c r="R177" s="186"/>
      <c r="S177" s="186"/>
      <c r="T177" s="186"/>
      <c r="U177" s="186"/>
      <c r="V177" s="186"/>
      <c r="W177" s="186"/>
      <c r="X177" s="186"/>
      <c r="Y177" s="186"/>
      <c r="Z177" s="186"/>
    </row>
    <row r="178" spans="1:26" ht="12.75" customHeight="1">
      <c r="A178" s="186"/>
      <c r="B178" s="186"/>
      <c r="C178" s="186"/>
      <c r="D178" s="186"/>
      <c r="E178" s="186"/>
      <c r="F178" s="186"/>
      <c r="G178" s="186"/>
      <c r="H178" s="186"/>
      <c r="I178" s="186"/>
      <c r="J178" s="186"/>
      <c r="K178" s="186"/>
      <c r="L178" s="186"/>
      <c r="M178" s="186"/>
      <c r="N178" s="186"/>
      <c r="O178" s="186"/>
      <c r="P178" s="186"/>
      <c r="Q178" s="186"/>
      <c r="R178" s="186"/>
      <c r="S178" s="186"/>
      <c r="T178" s="186"/>
      <c r="U178" s="186"/>
      <c r="V178" s="186"/>
      <c r="W178" s="186"/>
      <c r="X178" s="186"/>
      <c r="Y178" s="186"/>
      <c r="Z178" s="186"/>
    </row>
    <row r="179" spans="1:26" ht="12.75" customHeight="1">
      <c r="A179" s="186"/>
      <c r="B179" s="186"/>
      <c r="C179" s="186"/>
      <c r="D179" s="186"/>
      <c r="E179" s="186"/>
      <c r="F179" s="186"/>
      <c r="G179" s="186"/>
      <c r="H179" s="186"/>
      <c r="I179" s="186"/>
      <c r="J179" s="186"/>
      <c r="K179" s="186"/>
      <c r="L179" s="186"/>
      <c r="M179" s="186"/>
      <c r="N179" s="186"/>
      <c r="O179" s="186"/>
      <c r="P179" s="186"/>
      <c r="Q179" s="186"/>
      <c r="R179" s="186"/>
      <c r="S179" s="186"/>
      <c r="T179" s="186"/>
      <c r="U179" s="186"/>
      <c r="V179" s="186"/>
      <c r="W179" s="186"/>
      <c r="X179" s="186"/>
      <c r="Y179" s="186"/>
      <c r="Z179" s="186"/>
    </row>
    <row r="180" spans="1:26" ht="12.75" customHeight="1">
      <c r="A180" s="186"/>
      <c r="B180" s="186"/>
      <c r="C180" s="186"/>
      <c r="D180" s="186"/>
      <c r="E180" s="186"/>
      <c r="F180" s="186"/>
      <c r="G180" s="186"/>
      <c r="H180" s="186"/>
      <c r="I180" s="186"/>
      <c r="J180" s="186"/>
      <c r="K180" s="186"/>
      <c r="L180" s="186"/>
      <c r="M180" s="186"/>
      <c r="N180" s="186"/>
      <c r="O180" s="186"/>
      <c r="P180" s="186"/>
      <c r="Q180" s="186"/>
      <c r="R180" s="186"/>
      <c r="S180" s="186"/>
      <c r="T180" s="186"/>
      <c r="U180" s="186"/>
      <c r="V180" s="186"/>
      <c r="W180" s="186"/>
      <c r="X180" s="186"/>
      <c r="Y180" s="186"/>
      <c r="Z180" s="186"/>
    </row>
    <row r="181" spans="1:26" ht="12.75" customHeight="1">
      <c r="A181" s="186"/>
      <c r="B181" s="186"/>
      <c r="C181" s="186"/>
      <c r="D181" s="186"/>
      <c r="E181" s="186"/>
      <c r="F181" s="186"/>
      <c r="G181" s="186"/>
      <c r="H181" s="186"/>
      <c r="I181" s="186"/>
      <c r="J181" s="186"/>
      <c r="K181" s="186"/>
      <c r="L181" s="186"/>
      <c r="M181" s="186"/>
      <c r="N181" s="186"/>
      <c r="O181" s="186"/>
      <c r="P181" s="186"/>
      <c r="Q181" s="186"/>
      <c r="R181" s="186"/>
      <c r="S181" s="186"/>
      <c r="T181" s="186"/>
      <c r="U181" s="186"/>
      <c r="V181" s="186"/>
      <c r="W181" s="186"/>
      <c r="X181" s="186"/>
      <c r="Y181" s="186"/>
      <c r="Z181" s="186"/>
    </row>
    <row r="182" spans="1:26" ht="12.75" customHeight="1">
      <c r="A182" s="186"/>
      <c r="B182" s="186"/>
      <c r="C182" s="186"/>
      <c r="D182" s="186"/>
      <c r="E182" s="186"/>
      <c r="F182" s="186"/>
      <c r="G182" s="186"/>
      <c r="H182" s="186"/>
      <c r="I182" s="186"/>
      <c r="J182" s="186"/>
      <c r="K182" s="186"/>
      <c r="L182" s="186"/>
      <c r="M182" s="186"/>
      <c r="N182" s="186"/>
      <c r="O182" s="186"/>
      <c r="P182" s="186"/>
      <c r="Q182" s="186"/>
      <c r="R182" s="186"/>
      <c r="S182" s="186"/>
      <c r="T182" s="186"/>
      <c r="U182" s="186"/>
      <c r="V182" s="186"/>
      <c r="W182" s="186"/>
      <c r="X182" s="186"/>
      <c r="Y182" s="186"/>
      <c r="Z182" s="186"/>
    </row>
    <row r="183" spans="1:26" ht="12.75" customHeight="1">
      <c r="A183" s="186"/>
      <c r="B183" s="186"/>
      <c r="C183" s="186"/>
      <c r="D183" s="186"/>
      <c r="E183" s="186"/>
      <c r="F183" s="186"/>
      <c r="G183" s="186"/>
      <c r="H183" s="186"/>
      <c r="I183" s="186"/>
      <c r="J183" s="186"/>
      <c r="K183" s="186"/>
      <c r="L183" s="186"/>
      <c r="M183" s="186"/>
      <c r="N183" s="186"/>
      <c r="O183" s="186"/>
      <c r="P183" s="186"/>
      <c r="Q183" s="186"/>
      <c r="R183" s="186"/>
      <c r="S183" s="186"/>
      <c r="T183" s="186"/>
      <c r="U183" s="186"/>
      <c r="V183" s="186"/>
      <c r="W183" s="186"/>
      <c r="X183" s="186"/>
      <c r="Y183" s="186"/>
      <c r="Z183" s="186"/>
    </row>
    <row r="184" spans="1:26" ht="12.75" customHeight="1">
      <c r="A184" s="186"/>
      <c r="B184" s="186"/>
      <c r="C184" s="186"/>
      <c r="D184" s="186"/>
      <c r="E184" s="186"/>
      <c r="F184" s="186"/>
      <c r="G184" s="186"/>
      <c r="H184" s="186"/>
      <c r="I184" s="186"/>
      <c r="J184" s="186"/>
      <c r="K184" s="186"/>
      <c r="L184" s="186"/>
      <c r="M184" s="186"/>
      <c r="N184" s="186"/>
      <c r="O184" s="186"/>
      <c r="P184" s="186"/>
      <c r="Q184" s="186"/>
      <c r="R184" s="186"/>
      <c r="S184" s="186"/>
      <c r="T184" s="186"/>
      <c r="U184" s="186"/>
      <c r="V184" s="186"/>
      <c r="W184" s="186"/>
      <c r="X184" s="186"/>
      <c r="Y184" s="186"/>
      <c r="Z184" s="186"/>
    </row>
    <row r="185" spans="1:26" ht="12.75" customHeight="1">
      <c r="A185" s="186"/>
      <c r="B185" s="186"/>
      <c r="C185" s="186"/>
      <c r="D185" s="186"/>
      <c r="E185" s="186"/>
      <c r="F185" s="186"/>
      <c r="G185" s="186"/>
      <c r="H185" s="186"/>
      <c r="I185" s="186"/>
      <c r="J185" s="186"/>
      <c r="K185" s="186"/>
      <c r="L185" s="186"/>
      <c r="M185" s="186"/>
      <c r="N185" s="186"/>
      <c r="O185" s="186"/>
      <c r="P185" s="186"/>
      <c r="Q185" s="186"/>
      <c r="R185" s="186"/>
      <c r="S185" s="186"/>
      <c r="T185" s="186"/>
      <c r="U185" s="186"/>
      <c r="V185" s="186"/>
      <c r="W185" s="186"/>
      <c r="X185" s="186"/>
      <c r="Y185" s="186"/>
      <c r="Z185" s="186"/>
    </row>
    <row r="186" spans="1:26" ht="12.75" customHeight="1">
      <c r="A186" s="186"/>
      <c r="B186" s="186"/>
      <c r="C186" s="186"/>
      <c r="D186" s="186"/>
      <c r="E186" s="186"/>
      <c r="F186" s="186"/>
      <c r="G186" s="186"/>
      <c r="H186" s="186"/>
      <c r="I186" s="186"/>
      <c r="J186" s="186"/>
      <c r="K186" s="186"/>
      <c r="L186" s="186"/>
      <c r="M186" s="186"/>
      <c r="N186" s="186"/>
      <c r="O186" s="186"/>
      <c r="P186" s="186"/>
      <c r="Q186" s="186"/>
      <c r="R186" s="186"/>
      <c r="S186" s="186"/>
      <c r="T186" s="186"/>
      <c r="U186" s="186"/>
      <c r="V186" s="186"/>
      <c r="W186" s="186"/>
      <c r="X186" s="186"/>
      <c r="Y186" s="186"/>
      <c r="Z186" s="186"/>
    </row>
    <row r="187" spans="1:26" ht="12.75" customHeight="1">
      <c r="A187" s="186"/>
      <c r="B187" s="186"/>
      <c r="C187" s="186"/>
      <c r="D187" s="186"/>
      <c r="E187" s="186"/>
      <c r="F187" s="186"/>
      <c r="G187" s="186"/>
      <c r="H187" s="186"/>
      <c r="I187" s="186"/>
      <c r="J187" s="186"/>
      <c r="K187" s="186"/>
      <c r="L187" s="186"/>
      <c r="M187" s="186"/>
      <c r="N187" s="186"/>
      <c r="O187" s="186"/>
      <c r="P187" s="186"/>
      <c r="Q187" s="186"/>
      <c r="R187" s="186"/>
      <c r="S187" s="186"/>
      <c r="T187" s="186"/>
      <c r="U187" s="186"/>
      <c r="V187" s="186"/>
      <c r="W187" s="186"/>
      <c r="X187" s="186"/>
      <c r="Y187" s="186"/>
      <c r="Z187" s="186"/>
    </row>
    <row r="188" spans="1:26" ht="12.75" customHeight="1">
      <c r="A188" s="186"/>
      <c r="B188" s="186"/>
      <c r="C188" s="186"/>
      <c r="D188" s="186"/>
      <c r="E188" s="186"/>
      <c r="F188" s="186"/>
      <c r="G188" s="186"/>
      <c r="H188" s="186"/>
      <c r="I188" s="186"/>
      <c r="J188" s="186"/>
      <c r="K188" s="186"/>
      <c r="L188" s="186"/>
      <c r="M188" s="186"/>
      <c r="N188" s="186"/>
      <c r="O188" s="186"/>
      <c r="P188" s="186"/>
      <c r="Q188" s="186"/>
      <c r="R188" s="186"/>
      <c r="S188" s="186"/>
      <c r="T188" s="186"/>
      <c r="U188" s="186"/>
      <c r="V188" s="186"/>
      <c r="W188" s="186"/>
      <c r="X188" s="186"/>
      <c r="Y188" s="186"/>
      <c r="Z188" s="186"/>
    </row>
    <row r="189" spans="1:26" ht="12.75" customHeight="1">
      <c r="A189" s="186"/>
      <c r="B189" s="186"/>
      <c r="C189" s="186"/>
      <c r="D189" s="186"/>
      <c r="E189" s="186"/>
      <c r="F189" s="186"/>
      <c r="G189" s="186"/>
      <c r="H189" s="186"/>
      <c r="I189" s="186"/>
      <c r="J189" s="186"/>
      <c r="K189" s="186"/>
      <c r="L189" s="186"/>
      <c r="M189" s="186"/>
      <c r="N189" s="186"/>
      <c r="O189" s="186"/>
      <c r="P189" s="186"/>
      <c r="Q189" s="186"/>
      <c r="R189" s="186"/>
      <c r="S189" s="186"/>
      <c r="T189" s="186"/>
      <c r="U189" s="186"/>
      <c r="V189" s="186"/>
      <c r="W189" s="186"/>
      <c r="X189" s="186"/>
      <c r="Y189" s="186"/>
      <c r="Z189" s="186"/>
    </row>
    <row r="190" spans="1:26" ht="12.75" customHeight="1">
      <c r="A190" s="186"/>
      <c r="B190" s="186"/>
      <c r="C190" s="186"/>
      <c r="D190" s="186"/>
      <c r="E190" s="186"/>
      <c r="F190" s="186"/>
      <c r="G190" s="186"/>
      <c r="H190" s="186"/>
      <c r="I190" s="186"/>
      <c r="J190" s="186"/>
      <c r="K190" s="186"/>
      <c r="L190" s="186"/>
      <c r="M190" s="186"/>
      <c r="N190" s="186"/>
      <c r="O190" s="186"/>
      <c r="P190" s="186"/>
      <c r="Q190" s="186"/>
      <c r="R190" s="186"/>
      <c r="S190" s="186"/>
      <c r="T190" s="186"/>
      <c r="U190" s="186"/>
      <c r="V190" s="186"/>
      <c r="W190" s="186"/>
      <c r="X190" s="186"/>
      <c r="Y190" s="186"/>
      <c r="Z190" s="186"/>
    </row>
    <row r="191" spans="1:26" ht="12.75" customHeight="1">
      <c r="A191" s="186"/>
      <c r="B191" s="186"/>
      <c r="C191" s="186"/>
      <c r="D191" s="186"/>
      <c r="E191" s="186"/>
      <c r="F191" s="186"/>
      <c r="G191" s="186"/>
      <c r="H191" s="186"/>
      <c r="I191" s="186"/>
      <c r="J191" s="186"/>
      <c r="K191" s="186"/>
      <c r="L191" s="186"/>
      <c r="M191" s="186"/>
      <c r="N191" s="186"/>
      <c r="O191" s="186"/>
      <c r="P191" s="186"/>
      <c r="Q191" s="186"/>
      <c r="R191" s="186"/>
      <c r="S191" s="186"/>
      <c r="T191" s="186"/>
      <c r="U191" s="186"/>
      <c r="V191" s="186"/>
      <c r="W191" s="186"/>
      <c r="X191" s="186"/>
      <c r="Y191" s="186"/>
      <c r="Z191" s="186"/>
    </row>
    <row r="192" spans="1:26" ht="12.75" customHeight="1">
      <c r="A192" s="186"/>
      <c r="B192" s="186"/>
      <c r="C192" s="186"/>
      <c r="D192" s="186"/>
      <c r="E192" s="186"/>
      <c r="F192" s="186"/>
      <c r="G192" s="186"/>
      <c r="H192" s="186"/>
      <c r="I192" s="186"/>
      <c r="J192" s="186"/>
      <c r="K192" s="186"/>
      <c r="L192" s="186"/>
      <c r="M192" s="186"/>
      <c r="N192" s="186"/>
      <c r="O192" s="186"/>
      <c r="P192" s="186"/>
      <c r="Q192" s="186"/>
      <c r="R192" s="186"/>
      <c r="S192" s="186"/>
      <c r="T192" s="186"/>
      <c r="U192" s="186"/>
      <c r="V192" s="186"/>
      <c r="W192" s="186"/>
      <c r="X192" s="186"/>
      <c r="Y192" s="186"/>
      <c r="Z192" s="186"/>
    </row>
    <row r="193" spans="1:26" ht="12.75" customHeight="1">
      <c r="A193" s="186"/>
      <c r="B193" s="186"/>
      <c r="C193" s="186"/>
      <c r="D193" s="186"/>
      <c r="E193" s="186"/>
      <c r="F193" s="186"/>
      <c r="G193" s="186"/>
      <c r="H193" s="186"/>
      <c r="I193" s="186"/>
      <c r="J193" s="186"/>
      <c r="K193" s="186"/>
      <c r="L193" s="186"/>
      <c r="M193" s="186"/>
      <c r="N193" s="186"/>
      <c r="O193" s="186"/>
      <c r="P193" s="186"/>
      <c r="Q193" s="186"/>
      <c r="R193" s="186"/>
      <c r="S193" s="186"/>
      <c r="T193" s="186"/>
      <c r="U193" s="186"/>
      <c r="V193" s="186"/>
      <c r="W193" s="186"/>
      <c r="X193" s="186"/>
      <c r="Y193" s="186"/>
      <c r="Z193" s="186"/>
    </row>
    <row r="194" spans="1:26" ht="12.75" customHeight="1">
      <c r="A194" s="186"/>
      <c r="B194" s="186"/>
      <c r="C194" s="186"/>
      <c r="D194" s="186"/>
      <c r="E194" s="186"/>
      <c r="F194" s="186"/>
      <c r="G194" s="186"/>
      <c r="H194" s="186"/>
      <c r="I194" s="186"/>
      <c r="J194" s="186"/>
      <c r="K194" s="186"/>
      <c r="L194" s="186"/>
      <c r="M194" s="186"/>
      <c r="N194" s="186"/>
      <c r="O194" s="186"/>
      <c r="P194" s="186"/>
      <c r="Q194" s="186"/>
      <c r="R194" s="186"/>
      <c r="S194" s="186"/>
      <c r="T194" s="186"/>
      <c r="U194" s="186"/>
      <c r="V194" s="186"/>
      <c r="W194" s="186"/>
      <c r="X194" s="186"/>
      <c r="Y194" s="186"/>
      <c r="Z194" s="186"/>
    </row>
    <row r="195" spans="1:26" ht="12.75" customHeight="1">
      <c r="A195" s="186"/>
      <c r="B195" s="186"/>
      <c r="C195" s="186"/>
      <c r="D195" s="186"/>
      <c r="E195" s="186"/>
      <c r="F195" s="186"/>
      <c r="G195" s="186"/>
      <c r="H195" s="186"/>
      <c r="I195" s="186"/>
      <c r="J195" s="186"/>
      <c r="K195" s="186"/>
      <c r="L195" s="186"/>
      <c r="M195" s="186"/>
      <c r="N195" s="186"/>
      <c r="O195" s="186"/>
      <c r="P195" s="186"/>
      <c r="Q195" s="186"/>
      <c r="R195" s="186"/>
      <c r="S195" s="186"/>
      <c r="T195" s="186"/>
      <c r="U195" s="186"/>
      <c r="V195" s="186"/>
      <c r="W195" s="186"/>
      <c r="X195" s="186"/>
      <c r="Y195" s="186"/>
      <c r="Z195" s="186"/>
    </row>
    <row r="196" spans="1:26" ht="12.75" customHeight="1">
      <c r="A196" s="186"/>
      <c r="B196" s="186"/>
      <c r="C196" s="186"/>
      <c r="D196" s="186"/>
      <c r="E196" s="186"/>
      <c r="F196" s="186"/>
      <c r="G196" s="186"/>
      <c r="H196" s="186"/>
      <c r="I196" s="186"/>
      <c r="J196" s="186"/>
      <c r="K196" s="186"/>
      <c r="L196" s="186"/>
      <c r="M196" s="186"/>
      <c r="N196" s="186"/>
      <c r="O196" s="186"/>
      <c r="P196" s="186"/>
      <c r="Q196" s="186"/>
      <c r="R196" s="186"/>
      <c r="S196" s="186"/>
      <c r="T196" s="186"/>
      <c r="U196" s="186"/>
      <c r="V196" s="186"/>
      <c r="W196" s="186"/>
      <c r="X196" s="186"/>
      <c r="Y196" s="186"/>
      <c r="Z196" s="186"/>
    </row>
    <row r="197" spans="1:26" ht="12.75" customHeight="1">
      <c r="A197" s="186"/>
      <c r="B197" s="186"/>
      <c r="C197" s="186"/>
      <c r="D197" s="186"/>
      <c r="E197" s="186"/>
      <c r="F197" s="186"/>
      <c r="G197" s="186"/>
      <c r="H197" s="186"/>
      <c r="I197" s="186"/>
      <c r="J197" s="186"/>
      <c r="K197" s="186"/>
      <c r="L197" s="186"/>
      <c r="M197" s="186"/>
      <c r="N197" s="186"/>
      <c r="O197" s="186"/>
      <c r="P197" s="186"/>
      <c r="Q197" s="186"/>
      <c r="R197" s="186"/>
      <c r="S197" s="186"/>
      <c r="T197" s="186"/>
      <c r="U197" s="186"/>
      <c r="V197" s="186"/>
      <c r="W197" s="186"/>
      <c r="X197" s="186"/>
      <c r="Y197" s="186"/>
      <c r="Z197" s="186"/>
    </row>
    <row r="198" spans="1:26" ht="12.75" customHeight="1">
      <c r="A198" s="186"/>
      <c r="B198" s="186"/>
      <c r="C198" s="186"/>
      <c r="D198" s="186"/>
      <c r="E198" s="186"/>
      <c r="F198" s="186"/>
      <c r="G198" s="186"/>
      <c r="H198" s="186"/>
      <c r="I198" s="186"/>
      <c r="J198" s="186"/>
      <c r="K198" s="186"/>
      <c r="L198" s="186"/>
      <c r="M198" s="186"/>
      <c r="N198" s="186"/>
      <c r="O198" s="186"/>
      <c r="P198" s="186"/>
      <c r="Q198" s="186"/>
      <c r="R198" s="186"/>
      <c r="S198" s="186"/>
      <c r="T198" s="186"/>
      <c r="U198" s="186"/>
      <c r="V198" s="186"/>
      <c r="W198" s="186"/>
      <c r="X198" s="186"/>
      <c r="Y198" s="186"/>
      <c r="Z198" s="186"/>
    </row>
    <row r="199" spans="1:26" ht="12.75" customHeight="1">
      <c r="A199" s="186"/>
      <c r="B199" s="186"/>
      <c r="C199" s="186"/>
      <c r="D199" s="186"/>
      <c r="E199" s="186"/>
      <c r="F199" s="186"/>
      <c r="G199" s="186"/>
      <c r="H199" s="186"/>
      <c r="I199" s="186"/>
      <c r="J199" s="186"/>
      <c r="K199" s="186"/>
      <c r="L199" s="186"/>
      <c r="M199" s="186"/>
      <c r="N199" s="186"/>
      <c r="O199" s="186"/>
      <c r="P199" s="186"/>
      <c r="Q199" s="186"/>
      <c r="R199" s="186"/>
      <c r="S199" s="186"/>
      <c r="T199" s="186"/>
      <c r="U199" s="186"/>
      <c r="V199" s="186"/>
      <c r="W199" s="186"/>
      <c r="X199" s="186"/>
      <c r="Y199" s="186"/>
      <c r="Z199" s="186"/>
    </row>
    <row r="200" spans="1:26" ht="12.75" customHeight="1">
      <c r="A200" s="186"/>
      <c r="B200" s="186"/>
      <c r="C200" s="186"/>
      <c r="D200" s="186"/>
      <c r="E200" s="186"/>
      <c r="F200" s="186"/>
      <c r="G200" s="186"/>
      <c r="H200" s="186"/>
      <c r="I200" s="186"/>
      <c r="J200" s="186"/>
      <c r="K200" s="186"/>
      <c r="L200" s="186"/>
      <c r="M200" s="186"/>
      <c r="N200" s="186"/>
      <c r="O200" s="186"/>
      <c r="P200" s="186"/>
      <c r="Q200" s="186"/>
      <c r="R200" s="186"/>
      <c r="S200" s="186"/>
      <c r="T200" s="186"/>
      <c r="U200" s="186"/>
      <c r="V200" s="186"/>
      <c r="W200" s="186"/>
      <c r="X200" s="186"/>
      <c r="Y200" s="186"/>
      <c r="Z200" s="186"/>
    </row>
    <row r="201" spans="1:26" ht="12.75" customHeight="1">
      <c r="A201" s="186"/>
      <c r="B201" s="186"/>
      <c r="C201" s="186"/>
      <c r="D201" s="186"/>
      <c r="E201" s="186"/>
      <c r="F201" s="186"/>
      <c r="G201" s="186"/>
      <c r="H201" s="186"/>
      <c r="I201" s="186"/>
      <c r="J201" s="186"/>
      <c r="K201" s="186"/>
      <c r="L201" s="186"/>
      <c r="M201" s="186"/>
      <c r="N201" s="186"/>
      <c r="O201" s="186"/>
      <c r="P201" s="186"/>
      <c r="Q201" s="186"/>
      <c r="R201" s="186"/>
      <c r="S201" s="186"/>
      <c r="T201" s="186"/>
      <c r="U201" s="186"/>
      <c r="V201" s="186"/>
      <c r="W201" s="186"/>
      <c r="X201" s="186"/>
      <c r="Y201" s="186"/>
      <c r="Z201" s="186"/>
    </row>
    <row r="202" spans="1:26" ht="12.75" customHeight="1">
      <c r="A202" s="186"/>
      <c r="B202" s="186"/>
      <c r="C202" s="186"/>
      <c r="D202" s="186"/>
      <c r="E202" s="186"/>
      <c r="F202" s="186"/>
      <c r="G202" s="186"/>
      <c r="H202" s="186"/>
      <c r="I202" s="186"/>
      <c r="J202" s="186"/>
      <c r="K202" s="186"/>
      <c r="L202" s="186"/>
      <c r="M202" s="186"/>
      <c r="N202" s="186"/>
      <c r="O202" s="186"/>
      <c r="P202" s="186"/>
      <c r="Q202" s="186"/>
      <c r="R202" s="186"/>
      <c r="S202" s="186"/>
      <c r="T202" s="186"/>
      <c r="U202" s="186"/>
      <c r="V202" s="186"/>
      <c r="W202" s="186"/>
      <c r="X202" s="186"/>
      <c r="Y202" s="186"/>
      <c r="Z202" s="186"/>
    </row>
    <row r="203" spans="1:26" ht="12.75" customHeight="1">
      <c r="A203" s="186"/>
      <c r="B203" s="186"/>
      <c r="C203" s="186"/>
      <c r="D203" s="186"/>
      <c r="E203" s="186"/>
      <c r="F203" s="186"/>
      <c r="G203" s="186"/>
      <c r="H203" s="186"/>
      <c r="I203" s="186"/>
      <c r="J203" s="186"/>
      <c r="K203" s="186"/>
      <c r="L203" s="186"/>
      <c r="M203" s="186"/>
      <c r="N203" s="186"/>
      <c r="O203" s="186"/>
      <c r="P203" s="186"/>
      <c r="Q203" s="186"/>
      <c r="R203" s="186"/>
      <c r="S203" s="186"/>
      <c r="T203" s="186"/>
      <c r="U203" s="186"/>
      <c r="V203" s="186"/>
      <c r="W203" s="186"/>
      <c r="X203" s="186"/>
      <c r="Y203" s="186"/>
      <c r="Z203" s="186"/>
    </row>
    <row r="204" spans="1:26" ht="12.75" customHeight="1">
      <c r="A204" s="186"/>
      <c r="B204" s="186"/>
      <c r="C204" s="186"/>
      <c r="D204" s="186"/>
      <c r="E204" s="186"/>
      <c r="F204" s="186"/>
      <c r="G204" s="186"/>
      <c r="H204" s="186"/>
      <c r="I204" s="186"/>
      <c r="J204" s="186"/>
      <c r="K204" s="186"/>
      <c r="L204" s="186"/>
      <c r="M204" s="186"/>
      <c r="N204" s="186"/>
      <c r="O204" s="186"/>
      <c r="P204" s="186"/>
      <c r="Q204" s="186"/>
      <c r="R204" s="186"/>
      <c r="S204" s="186"/>
      <c r="T204" s="186"/>
      <c r="U204" s="186"/>
      <c r="V204" s="186"/>
      <c r="W204" s="186"/>
      <c r="X204" s="186"/>
      <c r="Y204" s="186"/>
      <c r="Z204" s="186"/>
    </row>
    <row r="205" spans="1:26" ht="12.75" customHeight="1">
      <c r="A205" s="186"/>
      <c r="B205" s="186"/>
      <c r="C205" s="186"/>
      <c r="D205" s="186"/>
      <c r="E205" s="186"/>
      <c r="F205" s="186"/>
      <c r="G205" s="186"/>
      <c r="H205" s="186"/>
      <c r="I205" s="186"/>
      <c r="J205" s="186"/>
      <c r="K205" s="186"/>
      <c r="L205" s="186"/>
      <c r="M205" s="186"/>
      <c r="N205" s="186"/>
      <c r="O205" s="186"/>
      <c r="P205" s="186"/>
      <c r="Q205" s="186"/>
      <c r="R205" s="186"/>
      <c r="S205" s="186"/>
      <c r="T205" s="186"/>
      <c r="U205" s="186"/>
      <c r="V205" s="186"/>
      <c r="W205" s="186"/>
      <c r="X205" s="186"/>
      <c r="Y205" s="186"/>
      <c r="Z205" s="186"/>
    </row>
    <row r="206" spans="1:26" ht="12.75" customHeight="1">
      <c r="A206" s="186"/>
      <c r="B206" s="186"/>
      <c r="C206" s="186"/>
      <c r="D206" s="186"/>
      <c r="E206" s="186"/>
      <c r="F206" s="186"/>
      <c r="G206" s="186"/>
      <c r="H206" s="186"/>
      <c r="I206" s="186"/>
      <c r="J206" s="186"/>
      <c r="K206" s="186"/>
      <c r="L206" s="186"/>
      <c r="M206" s="186"/>
      <c r="N206" s="186"/>
      <c r="O206" s="186"/>
      <c r="P206" s="186"/>
      <c r="Q206" s="186"/>
      <c r="R206" s="186"/>
      <c r="S206" s="186"/>
      <c r="T206" s="186"/>
      <c r="U206" s="186"/>
      <c r="V206" s="186"/>
      <c r="W206" s="186"/>
      <c r="X206" s="186"/>
      <c r="Y206" s="186"/>
      <c r="Z206" s="186"/>
    </row>
    <row r="207" spans="1:26" ht="12.75" customHeight="1">
      <c r="A207" s="186"/>
      <c r="B207" s="186"/>
      <c r="C207" s="186"/>
      <c r="D207" s="186"/>
      <c r="E207" s="186"/>
      <c r="F207" s="186"/>
      <c r="G207" s="186"/>
      <c r="H207" s="186"/>
      <c r="I207" s="186"/>
      <c r="J207" s="186"/>
      <c r="K207" s="186"/>
      <c r="L207" s="186"/>
      <c r="M207" s="186"/>
      <c r="N207" s="186"/>
      <c r="O207" s="186"/>
      <c r="P207" s="186"/>
      <c r="Q207" s="186"/>
      <c r="R207" s="186"/>
      <c r="S207" s="186"/>
      <c r="T207" s="186"/>
      <c r="U207" s="186"/>
      <c r="V207" s="186"/>
      <c r="W207" s="186"/>
      <c r="X207" s="186"/>
      <c r="Y207" s="186"/>
      <c r="Z207" s="186"/>
    </row>
    <row r="208" spans="1:26" ht="12.75" customHeight="1">
      <c r="A208" s="186"/>
      <c r="B208" s="186"/>
      <c r="C208" s="186"/>
      <c r="D208" s="186"/>
      <c r="E208" s="186"/>
      <c r="F208" s="186"/>
      <c r="G208" s="186"/>
      <c r="H208" s="186"/>
      <c r="I208" s="186"/>
      <c r="J208" s="186"/>
      <c r="K208" s="186"/>
      <c r="L208" s="186"/>
      <c r="M208" s="186"/>
      <c r="N208" s="186"/>
      <c r="O208" s="186"/>
      <c r="P208" s="186"/>
      <c r="Q208" s="186"/>
      <c r="R208" s="186"/>
      <c r="S208" s="186"/>
      <c r="T208" s="186"/>
      <c r="U208" s="186"/>
      <c r="V208" s="186"/>
      <c r="W208" s="186"/>
      <c r="X208" s="186"/>
      <c r="Y208" s="186"/>
      <c r="Z208" s="186"/>
    </row>
    <row r="209" spans="1:26" ht="12.75" customHeight="1">
      <c r="A209" s="186"/>
      <c r="B209" s="186"/>
      <c r="C209" s="186"/>
      <c r="D209" s="186"/>
      <c r="E209" s="186"/>
      <c r="F209" s="186"/>
      <c r="G209" s="186"/>
      <c r="H209" s="186"/>
      <c r="I209" s="186"/>
      <c r="J209" s="186"/>
      <c r="K209" s="186"/>
      <c r="L209" s="186"/>
      <c r="M209" s="186"/>
      <c r="N209" s="186"/>
      <c r="O209" s="186"/>
      <c r="P209" s="186"/>
      <c r="Q209" s="186"/>
      <c r="R209" s="186"/>
      <c r="S209" s="186"/>
      <c r="T209" s="186"/>
      <c r="U209" s="186"/>
      <c r="V209" s="186"/>
      <c r="W209" s="186"/>
      <c r="X209" s="186"/>
      <c r="Y209" s="186"/>
      <c r="Z209" s="186"/>
    </row>
    <row r="210" spans="1:26" ht="12.75" customHeight="1">
      <c r="A210" s="186"/>
      <c r="B210" s="186"/>
      <c r="C210" s="186"/>
      <c r="D210" s="186"/>
      <c r="E210" s="186"/>
      <c r="F210" s="186"/>
      <c r="G210" s="186"/>
      <c r="H210" s="186"/>
      <c r="I210" s="186"/>
      <c r="J210" s="186"/>
      <c r="K210" s="186"/>
      <c r="L210" s="186"/>
      <c r="M210" s="186"/>
      <c r="N210" s="186"/>
      <c r="O210" s="186"/>
      <c r="P210" s="186"/>
      <c r="Q210" s="186"/>
      <c r="R210" s="186"/>
      <c r="S210" s="186"/>
      <c r="T210" s="186"/>
      <c r="U210" s="186"/>
      <c r="V210" s="186"/>
      <c r="W210" s="186"/>
      <c r="X210" s="186"/>
      <c r="Y210" s="186"/>
      <c r="Z210" s="186"/>
    </row>
    <row r="211" spans="1:26" ht="12.75" customHeight="1">
      <c r="A211" s="186"/>
      <c r="B211" s="186"/>
      <c r="C211" s="186"/>
      <c r="D211" s="186"/>
      <c r="E211" s="186"/>
      <c r="F211" s="186"/>
      <c r="G211" s="186"/>
      <c r="H211" s="186"/>
      <c r="I211" s="186"/>
      <c r="J211" s="186"/>
      <c r="K211" s="186"/>
      <c r="L211" s="186"/>
      <c r="M211" s="186"/>
      <c r="N211" s="186"/>
      <c r="O211" s="186"/>
      <c r="P211" s="186"/>
      <c r="Q211" s="186"/>
      <c r="R211" s="186"/>
      <c r="S211" s="186"/>
      <c r="T211" s="186"/>
      <c r="U211" s="186"/>
      <c r="V211" s="186"/>
      <c r="W211" s="186"/>
      <c r="X211" s="186"/>
      <c r="Y211" s="186"/>
      <c r="Z211" s="186"/>
    </row>
    <row r="212" spans="1:26" ht="12.75" customHeight="1">
      <c r="A212" s="186"/>
      <c r="B212" s="186"/>
      <c r="C212" s="186"/>
      <c r="D212" s="186"/>
      <c r="E212" s="186"/>
      <c r="F212" s="186"/>
      <c r="G212" s="186"/>
      <c r="H212" s="186"/>
      <c r="I212" s="186"/>
      <c r="J212" s="186"/>
      <c r="K212" s="186"/>
      <c r="L212" s="186"/>
      <c r="M212" s="186"/>
      <c r="N212" s="186"/>
      <c r="O212" s="186"/>
      <c r="P212" s="186"/>
      <c r="Q212" s="186"/>
      <c r="R212" s="186"/>
      <c r="S212" s="186"/>
      <c r="T212" s="186"/>
      <c r="U212" s="186"/>
      <c r="V212" s="186"/>
      <c r="W212" s="186"/>
      <c r="X212" s="186"/>
      <c r="Y212" s="186"/>
      <c r="Z212" s="186"/>
    </row>
    <row r="213" spans="1:26" ht="12.75" customHeight="1">
      <c r="A213" s="186"/>
      <c r="B213" s="186"/>
      <c r="C213" s="186"/>
      <c r="D213" s="186"/>
      <c r="E213" s="186"/>
      <c r="F213" s="186"/>
      <c r="G213" s="186"/>
      <c r="H213" s="186"/>
      <c r="I213" s="186"/>
      <c r="J213" s="186"/>
      <c r="K213" s="186"/>
      <c r="L213" s="186"/>
      <c r="M213" s="186"/>
      <c r="N213" s="186"/>
      <c r="O213" s="186"/>
      <c r="P213" s="186"/>
      <c r="Q213" s="186"/>
      <c r="R213" s="186"/>
      <c r="S213" s="186"/>
      <c r="T213" s="186"/>
      <c r="U213" s="186"/>
      <c r="V213" s="186"/>
      <c r="W213" s="186"/>
      <c r="X213" s="186"/>
      <c r="Y213" s="186"/>
      <c r="Z213" s="186"/>
    </row>
    <row r="214" spans="1:26" ht="12.75" customHeight="1">
      <c r="A214" s="186"/>
      <c r="B214" s="186"/>
      <c r="C214" s="186"/>
      <c r="D214" s="186"/>
      <c r="E214" s="186"/>
      <c r="F214" s="186"/>
      <c r="G214" s="186"/>
      <c r="H214" s="186"/>
      <c r="I214" s="186"/>
      <c r="J214" s="186"/>
      <c r="K214" s="186"/>
      <c r="L214" s="186"/>
      <c r="M214" s="186"/>
      <c r="N214" s="186"/>
      <c r="O214" s="186"/>
      <c r="P214" s="186"/>
      <c r="Q214" s="186"/>
      <c r="R214" s="186"/>
      <c r="S214" s="186"/>
      <c r="T214" s="186"/>
      <c r="U214" s="186"/>
      <c r="V214" s="186"/>
      <c r="W214" s="186"/>
      <c r="X214" s="186"/>
      <c r="Y214" s="186"/>
      <c r="Z214" s="186"/>
    </row>
    <row r="215" spans="1:26" ht="12.75" customHeight="1">
      <c r="A215" s="186"/>
      <c r="B215" s="186"/>
      <c r="C215" s="186"/>
      <c r="D215" s="186"/>
      <c r="E215" s="186"/>
      <c r="F215" s="186"/>
      <c r="G215" s="186"/>
      <c r="H215" s="186"/>
      <c r="I215" s="186"/>
      <c r="J215" s="186"/>
      <c r="K215" s="186"/>
      <c r="L215" s="186"/>
      <c r="M215" s="186"/>
      <c r="N215" s="186"/>
      <c r="O215" s="186"/>
      <c r="P215" s="186"/>
      <c r="Q215" s="186"/>
      <c r="R215" s="186"/>
      <c r="S215" s="186"/>
      <c r="T215" s="186"/>
      <c r="U215" s="186"/>
      <c r="V215" s="186"/>
      <c r="W215" s="186"/>
      <c r="X215" s="186"/>
      <c r="Y215" s="186"/>
      <c r="Z215" s="186"/>
    </row>
    <row r="216" spans="1:26" ht="12.75" customHeight="1">
      <c r="A216" s="186"/>
      <c r="B216" s="186"/>
      <c r="C216" s="186"/>
      <c r="D216" s="186"/>
      <c r="E216" s="186"/>
      <c r="F216" s="186"/>
      <c r="G216" s="186"/>
      <c r="H216" s="186"/>
      <c r="I216" s="186"/>
      <c r="J216" s="186"/>
      <c r="K216" s="186"/>
      <c r="L216" s="186"/>
      <c r="M216" s="186"/>
      <c r="N216" s="186"/>
      <c r="O216" s="186"/>
      <c r="P216" s="186"/>
      <c r="Q216" s="186"/>
      <c r="R216" s="186"/>
      <c r="S216" s="186"/>
      <c r="T216" s="186"/>
      <c r="U216" s="186"/>
      <c r="V216" s="186"/>
      <c r="W216" s="186"/>
      <c r="X216" s="186"/>
      <c r="Y216" s="186"/>
      <c r="Z216" s="186"/>
    </row>
    <row r="217" spans="1:26" ht="12.75" customHeight="1">
      <c r="A217" s="186"/>
      <c r="B217" s="186"/>
      <c r="C217" s="186"/>
      <c r="D217" s="186"/>
      <c r="E217" s="186"/>
      <c r="F217" s="186"/>
      <c r="G217" s="186"/>
      <c r="H217" s="186"/>
      <c r="I217" s="186"/>
      <c r="J217" s="186"/>
      <c r="K217" s="186"/>
      <c r="L217" s="186"/>
      <c r="M217" s="186"/>
      <c r="N217" s="186"/>
      <c r="O217" s="186"/>
      <c r="P217" s="186"/>
      <c r="Q217" s="186"/>
      <c r="R217" s="186"/>
      <c r="S217" s="186"/>
      <c r="T217" s="186"/>
      <c r="U217" s="186"/>
      <c r="V217" s="186"/>
      <c r="W217" s="186"/>
      <c r="X217" s="186"/>
      <c r="Y217" s="186"/>
      <c r="Z217" s="186"/>
    </row>
    <row r="218" spans="1:26" ht="12.75" customHeight="1">
      <c r="A218" s="186"/>
      <c r="B218" s="186"/>
      <c r="C218" s="186"/>
      <c r="D218" s="186"/>
      <c r="E218" s="186"/>
      <c r="F218" s="186"/>
      <c r="G218" s="186"/>
      <c r="H218" s="186"/>
      <c r="I218" s="186"/>
      <c r="J218" s="186"/>
      <c r="K218" s="186"/>
      <c r="L218" s="186"/>
      <c r="M218" s="186"/>
      <c r="N218" s="186"/>
      <c r="O218" s="186"/>
      <c r="P218" s="186"/>
      <c r="Q218" s="186"/>
      <c r="R218" s="186"/>
      <c r="S218" s="186"/>
      <c r="T218" s="186"/>
      <c r="U218" s="186"/>
      <c r="V218" s="186"/>
      <c r="W218" s="186"/>
      <c r="X218" s="186"/>
      <c r="Y218" s="186"/>
      <c r="Z218" s="186"/>
    </row>
    <row r="219" spans="1:26" ht="12.75" customHeight="1">
      <c r="A219" s="186"/>
      <c r="B219" s="186"/>
      <c r="C219" s="186"/>
      <c r="D219" s="186"/>
      <c r="E219" s="186"/>
      <c r="F219" s="186"/>
      <c r="G219" s="186"/>
      <c r="H219" s="186"/>
      <c r="I219" s="186"/>
      <c r="J219" s="186"/>
      <c r="K219" s="186"/>
      <c r="L219" s="186"/>
      <c r="M219" s="186"/>
      <c r="N219" s="186"/>
      <c r="O219" s="186"/>
      <c r="P219" s="186"/>
      <c r="Q219" s="186"/>
      <c r="R219" s="186"/>
      <c r="S219" s="186"/>
      <c r="T219" s="186"/>
      <c r="U219" s="186"/>
      <c r="V219" s="186"/>
      <c r="W219" s="186"/>
      <c r="X219" s="186"/>
      <c r="Y219" s="186"/>
      <c r="Z219" s="186"/>
    </row>
    <row r="220" spans="1:26" ht="12.75" customHeight="1">
      <c r="A220" s="186"/>
      <c r="B220" s="186"/>
      <c r="C220" s="186"/>
      <c r="D220" s="186"/>
      <c r="E220" s="186"/>
      <c r="F220" s="186"/>
      <c r="G220" s="186"/>
      <c r="H220" s="186"/>
      <c r="I220" s="186"/>
      <c r="J220" s="186"/>
      <c r="K220" s="186"/>
      <c r="L220" s="186"/>
      <c r="M220" s="186"/>
      <c r="N220" s="186"/>
      <c r="O220" s="186"/>
      <c r="P220" s="186"/>
      <c r="Q220" s="186"/>
      <c r="R220" s="186"/>
      <c r="S220" s="186"/>
      <c r="T220" s="186"/>
      <c r="U220" s="186"/>
      <c r="V220" s="186"/>
      <c r="W220" s="186"/>
      <c r="X220" s="186"/>
      <c r="Y220" s="186"/>
      <c r="Z220" s="186"/>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15:F15"/>
    <mergeCell ref="C11:C12"/>
    <mergeCell ref="C13:C14"/>
    <mergeCell ref="B1:F1"/>
    <mergeCell ref="B3:D3"/>
    <mergeCell ref="B4:B8"/>
    <mergeCell ref="C4:C6"/>
    <mergeCell ref="C7:C8"/>
    <mergeCell ref="B9:B14"/>
    <mergeCell ref="C9:C10"/>
  </mergeCell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workbookViewId="0"/>
  </sheetViews>
  <sheetFormatPr baseColWidth="10" defaultColWidth="14.42578125" defaultRowHeight="15" customHeight="1"/>
  <cols>
    <col min="1" max="1" width="32.85546875" customWidth="1"/>
    <col min="2" max="6" width="11.42578125" customWidth="1"/>
    <col min="7" max="21" width="10.7109375" customWidth="1"/>
  </cols>
  <sheetData>
    <row r="1" spans="1:21" ht="12.75" customHeight="1">
      <c r="A1" s="188"/>
      <c r="B1" s="188"/>
      <c r="C1" s="188"/>
      <c r="D1" s="188"/>
      <c r="E1" s="188"/>
      <c r="F1" s="188"/>
      <c r="G1" s="188"/>
      <c r="H1" s="188"/>
      <c r="I1" s="188"/>
      <c r="J1" s="188"/>
      <c r="K1" s="188"/>
      <c r="L1" s="188"/>
      <c r="M1" s="188"/>
      <c r="N1" s="188"/>
      <c r="O1" s="188"/>
      <c r="P1" s="188"/>
      <c r="Q1" s="188"/>
      <c r="R1" s="188"/>
      <c r="S1" s="188"/>
      <c r="T1" s="188"/>
      <c r="U1" s="188"/>
    </row>
    <row r="2" spans="1:21" ht="12.75" customHeight="1">
      <c r="A2" s="188"/>
      <c r="B2" s="188"/>
      <c r="C2" s="188"/>
      <c r="D2" s="188"/>
      <c r="E2" s="188"/>
      <c r="F2" s="188"/>
      <c r="G2" s="188"/>
      <c r="H2" s="188"/>
      <c r="I2" s="188"/>
      <c r="J2" s="188"/>
      <c r="K2" s="188"/>
      <c r="L2" s="188"/>
      <c r="M2" s="188"/>
      <c r="N2" s="188"/>
      <c r="O2" s="188"/>
      <c r="P2" s="188"/>
      <c r="Q2" s="188"/>
      <c r="R2" s="188"/>
      <c r="S2" s="188"/>
      <c r="T2" s="188"/>
      <c r="U2" s="188"/>
    </row>
    <row r="3" spans="1:21" ht="12.75" customHeight="1">
      <c r="A3" s="189" t="s">
        <v>89</v>
      </c>
      <c r="B3" s="188"/>
      <c r="C3" s="188"/>
      <c r="D3" s="188"/>
      <c r="E3" s="188"/>
      <c r="F3" s="188"/>
      <c r="G3" s="188"/>
      <c r="H3" s="188"/>
      <c r="I3" s="188"/>
      <c r="J3" s="188"/>
      <c r="K3" s="188"/>
      <c r="L3" s="188"/>
      <c r="M3" s="188"/>
      <c r="N3" s="188"/>
      <c r="O3" s="188"/>
      <c r="P3" s="188"/>
      <c r="Q3" s="188"/>
      <c r="R3" s="188"/>
      <c r="S3" s="188"/>
      <c r="T3" s="188"/>
      <c r="U3" s="188"/>
    </row>
    <row r="4" spans="1:21" ht="12.75" customHeight="1">
      <c r="A4" s="189" t="s">
        <v>116</v>
      </c>
      <c r="B4" s="188"/>
      <c r="C4" s="188"/>
      <c r="D4" s="188"/>
      <c r="E4" s="188"/>
      <c r="F4" s="188"/>
      <c r="G4" s="188"/>
      <c r="H4" s="188"/>
      <c r="I4" s="188"/>
      <c r="J4" s="188"/>
      <c r="K4" s="188"/>
      <c r="L4" s="188"/>
      <c r="M4" s="188"/>
      <c r="N4" s="188"/>
      <c r="O4" s="188"/>
      <c r="P4" s="188"/>
      <c r="Q4" s="188"/>
      <c r="R4" s="188"/>
      <c r="S4" s="188"/>
      <c r="T4" s="188"/>
      <c r="U4" s="188"/>
    </row>
    <row r="5" spans="1:21" ht="12.75" customHeight="1">
      <c r="A5" s="189" t="s">
        <v>137</v>
      </c>
      <c r="B5" s="188"/>
      <c r="C5" s="188"/>
      <c r="D5" s="188"/>
      <c r="E5" s="188"/>
      <c r="F5" s="188"/>
      <c r="G5" s="188"/>
      <c r="H5" s="188"/>
      <c r="I5" s="188"/>
      <c r="J5" s="188"/>
      <c r="K5" s="188"/>
      <c r="L5" s="188"/>
      <c r="M5" s="188"/>
      <c r="N5" s="188"/>
      <c r="O5" s="188"/>
      <c r="P5" s="188"/>
      <c r="Q5" s="188"/>
      <c r="R5" s="188"/>
      <c r="S5" s="188"/>
      <c r="T5" s="188"/>
      <c r="U5" s="188"/>
    </row>
    <row r="6" spans="1:21" ht="12.75" customHeight="1">
      <c r="A6" s="189" t="s">
        <v>163</v>
      </c>
      <c r="B6" s="188"/>
      <c r="C6" s="188"/>
      <c r="D6" s="188"/>
      <c r="E6" s="188"/>
      <c r="F6" s="188"/>
      <c r="G6" s="188"/>
      <c r="H6" s="188"/>
      <c r="I6" s="188"/>
      <c r="J6" s="188"/>
      <c r="K6" s="188"/>
      <c r="L6" s="188"/>
      <c r="M6" s="188"/>
      <c r="N6" s="188"/>
      <c r="O6" s="188"/>
      <c r="P6" s="188"/>
      <c r="Q6" s="188"/>
      <c r="R6" s="188"/>
      <c r="S6" s="188"/>
      <c r="T6" s="188"/>
      <c r="U6" s="188"/>
    </row>
    <row r="7" spans="1:21" ht="12.75" customHeight="1">
      <c r="A7" s="189" t="s">
        <v>90</v>
      </c>
      <c r="B7" s="188"/>
      <c r="C7" s="188"/>
      <c r="D7" s="188"/>
      <c r="E7" s="188"/>
      <c r="F7" s="188"/>
      <c r="G7" s="188"/>
      <c r="H7" s="188"/>
      <c r="I7" s="188"/>
      <c r="J7" s="188"/>
      <c r="K7" s="188"/>
      <c r="L7" s="188"/>
      <c r="M7" s="188"/>
      <c r="N7" s="188"/>
      <c r="O7" s="188"/>
      <c r="P7" s="188"/>
      <c r="Q7" s="188"/>
      <c r="R7" s="188"/>
      <c r="S7" s="188"/>
      <c r="T7" s="188"/>
      <c r="U7" s="188"/>
    </row>
    <row r="8" spans="1:21" ht="12.75" customHeight="1">
      <c r="A8" s="189" t="s">
        <v>91</v>
      </c>
      <c r="B8" s="188"/>
      <c r="C8" s="188"/>
      <c r="D8" s="188"/>
      <c r="E8" s="188"/>
      <c r="F8" s="188"/>
      <c r="G8" s="188"/>
      <c r="H8" s="188"/>
      <c r="I8" s="188"/>
      <c r="J8" s="188"/>
      <c r="K8" s="188"/>
      <c r="L8" s="188"/>
      <c r="M8" s="188"/>
      <c r="N8" s="188"/>
      <c r="O8" s="188"/>
      <c r="P8" s="188"/>
      <c r="Q8" s="188"/>
      <c r="R8" s="188"/>
      <c r="S8" s="188"/>
      <c r="T8" s="188"/>
      <c r="U8" s="188"/>
    </row>
    <row r="9" spans="1:21" ht="12.75" customHeight="1">
      <c r="A9" s="189" t="s">
        <v>247</v>
      </c>
      <c r="B9" s="188"/>
      <c r="C9" s="188"/>
      <c r="D9" s="188"/>
      <c r="E9" s="188"/>
      <c r="F9" s="188"/>
      <c r="G9" s="188"/>
      <c r="H9" s="188"/>
      <c r="I9" s="188"/>
      <c r="J9" s="188"/>
      <c r="K9" s="188"/>
      <c r="L9" s="188"/>
      <c r="M9" s="188"/>
      <c r="N9" s="188"/>
      <c r="O9" s="188"/>
      <c r="P9" s="188"/>
      <c r="Q9" s="188"/>
      <c r="R9" s="188"/>
      <c r="S9" s="188"/>
      <c r="T9" s="188"/>
      <c r="U9" s="188"/>
    </row>
    <row r="10" spans="1:21" ht="12.75" customHeight="1">
      <c r="A10" s="189" t="s">
        <v>92</v>
      </c>
      <c r="B10" s="188"/>
      <c r="C10" s="188"/>
      <c r="D10" s="188"/>
      <c r="E10" s="188"/>
      <c r="F10" s="188"/>
      <c r="G10" s="188"/>
      <c r="H10" s="188"/>
      <c r="I10" s="188"/>
      <c r="J10" s="188"/>
      <c r="K10" s="188"/>
      <c r="L10" s="188"/>
      <c r="M10" s="188"/>
      <c r="N10" s="188"/>
      <c r="O10" s="188"/>
      <c r="P10" s="188"/>
      <c r="Q10" s="188"/>
      <c r="R10" s="188"/>
      <c r="S10" s="188"/>
      <c r="T10" s="188"/>
      <c r="U10" s="188"/>
    </row>
    <row r="11" spans="1:21" ht="12.75" customHeight="1">
      <c r="A11" s="189" t="s">
        <v>138</v>
      </c>
      <c r="B11" s="188"/>
      <c r="C11" s="188"/>
      <c r="D11" s="188"/>
      <c r="E11" s="188"/>
      <c r="F11" s="188"/>
      <c r="G11" s="188"/>
      <c r="H11" s="188"/>
      <c r="I11" s="188"/>
      <c r="J11" s="188"/>
      <c r="K11" s="188"/>
      <c r="L11" s="188"/>
      <c r="M11" s="188"/>
      <c r="N11" s="188"/>
      <c r="O11" s="188"/>
      <c r="P11" s="188"/>
      <c r="Q11" s="188"/>
      <c r="R11" s="188"/>
      <c r="S11" s="188"/>
      <c r="T11" s="188"/>
      <c r="U11" s="188"/>
    </row>
    <row r="12" spans="1:21" ht="12.75" customHeight="1">
      <c r="A12" s="189" t="s">
        <v>459</v>
      </c>
      <c r="B12" s="188"/>
      <c r="C12" s="188"/>
      <c r="D12" s="188"/>
      <c r="E12" s="188"/>
      <c r="F12" s="188"/>
      <c r="G12" s="188"/>
      <c r="H12" s="188"/>
      <c r="I12" s="188"/>
      <c r="J12" s="188"/>
      <c r="K12" s="188"/>
      <c r="L12" s="188"/>
      <c r="M12" s="188"/>
      <c r="N12" s="188"/>
      <c r="O12" s="188"/>
      <c r="P12" s="188"/>
      <c r="Q12" s="188"/>
      <c r="R12" s="188"/>
      <c r="S12" s="188"/>
      <c r="T12" s="188"/>
      <c r="U12" s="188"/>
    </row>
    <row r="13" spans="1:21" ht="12.75" customHeight="1">
      <c r="A13" s="189" t="s">
        <v>460</v>
      </c>
      <c r="B13" s="188"/>
      <c r="C13" s="188"/>
      <c r="D13" s="188"/>
      <c r="E13" s="188"/>
      <c r="F13" s="188"/>
      <c r="G13" s="188"/>
      <c r="H13" s="188"/>
      <c r="I13" s="188"/>
      <c r="J13" s="188"/>
      <c r="K13" s="188"/>
      <c r="L13" s="188"/>
      <c r="M13" s="188"/>
      <c r="N13" s="188"/>
      <c r="O13" s="188"/>
      <c r="P13" s="188"/>
      <c r="Q13" s="188"/>
      <c r="R13" s="188"/>
      <c r="S13" s="188"/>
      <c r="T13" s="188"/>
      <c r="U13" s="188"/>
    </row>
    <row r="14" spans="1:21" ht="12.75" customHeight="1">
      <c r="A14" s="189" t="s">
        <v>461</v>
      </c>
      <c r="B14" s="188"/>
      <c r="C14" s="188"/>
      <c r="D14" s="188"/>
      <c r="E14" s="188"/>
      <c r="F14" s="188"/>
      <c r="G14" s="188"/>
      <c r="H14" s="188"/>
      <c r="I14" s="188"/>
      <c r="J14" s="188"/>
      <c r="K14" s="188"/>
      <c r="L14" s="188"/>
      <c r="M14" s="188"/>
      <c r="N14" s="188"/>
      <c r="O14" s="188"/>
      <c r="P14" s="188"/>
      <c r="Q14" s="188"/>
      <c r="R14" s="188"/>
      <c r="S14" s="188"/>
      <c r="T14" s="188"/>
      <c r="U14" s="188"/>
    </row>
    <row r="15" spans="1:21" ht="12.75" customHeight="1">
      <c r="A15" s="188"/>
      <c r="B15" s="188"/>
      <c r="C15" s="188"/>
      <c r="D15" s="188"/>
      <c r="E15" s="188"/>
      <c r="F15" s="188"/>
      <c r="G15" s="188"/>
      <c r="H15" s="188"/>
      <c r="I15" s="188"/>
      <c r="J15" s="188"/>
      <c r="K15" s="188"/>
      <c r="L15" s="188"/>
      <c r="M15" s="188"/>
      <c r="N15" s="188"/>
      <c r="O15" s="188"/>
      <c r="P15" s="188"/>
      <c r="Q15" s="188"/>
      <c r="R15" s="188"/>
      <c r="S15" s="188"/>
      <c r="T15" s="188"/>
      <c r="U15" s="188"/>
    </row>
    <row r="16" spans="1:21" ht="12.75" customHeight="1">
      <c r="A16" s="189" t="s">
        <v>462</v>
      </c>
      <c r="B16" s="188"/>
      <c r="C16" s="188"/>
      <c r="D16" s="188"/>
      <c r="E16" s="188"/>
      <c r="F16" s="188"/>
      <c r="G16" s="188"/>
      <c r="H16" s="188"/>
      <c r="I16" s="188"/>
      <c r="J16" s="188"/>
      <c r="K16" s="188"/>
      <c r="L16" s="188"/>
      <c r="M16" s="188"/>
      <c r="N16" s="188"/>
      <c r="O16" s="188"/>
      <c r="P16" s="188"/>
      <c r="Q16" s="188"/>
      <c r="R16" s="188"/>
      <c r="S16" s="188"/>
      <c r="T16" s="188"/>
      <c r="U16" s="188"/>
    </row>
    <row r="17" spans="1:21" ht="12.75" customHeight="1">
      <c r="A17" s="189" t="s">
        <v>237</v>
      </c>
      <c r="B17" s="188"/>
      <c r="C17" s="188"/>
      <c r="D17" s="188"/>
      <c r="E17" s="188"/>
      <c r="F17" s="188"/>
      <c r="G17" s="188"/>
      <c r="H17" s="188"/>
      <c r="I17" s="188"/>
      <c r="J17" s="188"/>
      <c r="K17" s="188"/>
      <c r="L17" s="188"/>
      <c r="M17" s="188"/>
      <c r="N17" s="188"/>
      <c r="O17" s="188"/>
      <c r="P17" s="188"/>
      <c r="Q17" s="188"/>
      <c r="R17" s="188"/>
      <c r="S17" s="188"/>
      <c r="T17" s="188"/>
      <c r="U17" s="188"/>
    </row>
    <row r="18" spans="1:21" ht="12.75" customHeight="1">
      <c r="A18" s="189" t="s">
        <v>436</v>
      </c>
      <c r="B18" s="188"/>
      <c r="C18" s="188"/>
      <c r="D18" s="188"/>
      <c r="E18" s="188"/>
      <c r="F18" s="188"/>
      <c r="G18" s="188"/>
      <c r="H18" s="188"/>
      <c r="I18" s="188"/>
      <c r="J18" s="188"/>
      <c r="K18" s="188"/>
      <c r="L18" s="188"/>
      <c r="M18" s="188"/>
      <c r="N18" s="188"/>
      <c r="O18" s="188"/>
      <c r="P18" s="188"/>
      <c r="Q18" s="188"/>
      <c r="R18" s="188"/>
      <c r="S18" s="188"/>
      <c r="T18" s="188"/>
      <c r="U18" s="188"/>
    </row>
    <row r="19" spans="1:21" ht="12.75" customHeight="1">
      <c r="A19" s="188"/>
      <c r="B19" s="188"/>
      <c r="C19" s="188"/>
      <c r="D19" s="188"/>
      <c r="E19" s="188"/>
      <c r="F19" s="188"/>
      <c r="G19" s="188"/>
      <c r="H19" s="188"/>
      <c r="I19" s="188"/>
      <c r="J19" s="188"/>
      <c r="K19" s="188"/>
      <c r="L19" s="188"/>
      <c r="M19" s="188"/>
      <c r="N19" s="188"/>
      <c r="O19" s="188"/>
      <c r="P19" s="188"/>
      <c r="Q19" s="188"/>
      <c r="R19" s="188"/>
      <c r="S19" s="188"/>
      <c r="T19" s="188"/>
      <c r="U19" s="188"/>
    </row>
    <row r="20" spans="1:21" ht="12.75" customHeight="1">
      <c r="A20" s="189" t="s">
        <v>438</v>
      </c>
      <c r="B20" s="188"/>
      <c r="C20" s="188"/>
      <c r="D20" s="188"/>
      <c r="E20" s="188"/>
      <c r="F20" s="188"/>
      <c r="G20" s="188"/>
      <c r="H20" s="188"/>
      <c r="I20" s="188"/>
      <c r="J20" s="188"/>
      <c r="K20" s="188"/>
      <c r="L20" s="188"/>
      <c r="M20" s="188"/>
      <c r="N20" s="188"/>
      <c r="O20" s="188"/>
      <c r="P20" s="188"/>
      <c r="Q20" s="188"/>
      <c r="R20" s="188"/>
      <c r="S20" s="188"/>
      <c r="T20" s="188"/>
      <c r="U20" s="188"/>
    </row>
    <row r="21" spans="1:21" ht="12.75" customHeight="1">
      <c r="A21" s="189" t="s">
        <v>439</v>
      </c>
      <c r="B21" s="188"/>
      <c r="C21" s="188"/>
      <c r="D21" s="188"/>
      <c r="E21" s="188"/>
      <c r="F21" s="188"/>
      <c r="G21" s="188"/>
      <c r="H21" s="188"/>
      <c r="I21" s="188"/>
      <c r="J21" s="188"/>
      <c r="K21" s="188"/>
      <c r="L21" s="188"/>
      <c r="M21" s="188"/>
      <c r="N21" s="188"/>
      <c r="O21" s="188"/>
      <c r="P21" s="188"/>
      <c r="Q21" s="188"/>
      <c r="R21" s="188"/>
      <c r="S21" s="188"/>
      <c r="T21" s="188"/>
      <c r="U21" s="188"/>
    </row>
    <row r="22" spans="1:21" ht="12.75" customHeight="1">
      <c r="A22" s="188"/>
      <c r="B22" s="188"/>
      <c r="C22" s="188"/>
      <c r="D22" s="188"/>
      <c r="E22" s="188"/>
      <c r="F22" s="188"/>
      <c r="G22" s="188"/>
      <c r="H22" s="188"/>
      <c r="I22" s="188"/>
      <c r="J22" s="188"/>
      <c r="K22" s="188"/>
      <c r="L22" s="188"/>
      <c r="M22" s="188"/>
      <c r="N22" s="188"/>
      <c r="O22" s="188"/>
      <c r="P22" s="188"/>
      <c r="Q22" s="188"/>
      <c r="R22" s="188"/>
      <c r="S22" s="188"/>
      <c r="T22" s="188"/>
      <c r="U22" s="188"/>
    </row>
    <row r="23" spans="1:21" ht="12.75" customHeight="1">
      <c r="A23" s="188"/>
      <c r="B23" s="188"/>
      <c r="C23" s="188"/>
      <c r="D23" s="188"/>
      <c r="E23" s="188"/>
      <c r="F23" s="188"/>
      <c r="G23" s="188"/>
      <c r="H23" s="188"/>
      <c r="I23" s="188"/>
      <c r="J23" s="188"/>
      <c r="K23" s="188"/>
      <c r="L23" s="188"/>
      <c r="M23" s="188"/>
      <c r="N23" s="188"/>
      <c r="O23" s="188"/>
      <c r="P23" s="188"/>
      <c r="Q23" s="188"/>
      <c r="R23" s="188"/>
      <c r="S23" s="188"/>
      <c r="T23" s="188"/>
      <c r="U23" s="188"/>
    </row>
    <row r="24" spans="1:21" ht="12.75" customHeight="1">
      <c r="A24" s="188"/>
      <c r="B24" s="188"/>
      <c r="C24" s="188"/>
      <c r="D24" s="188"/>
      <c r="E24" s="188"/>
      <c r="F24" s="188"/>
      <c r="G24" s="188"/>
      <c r="H24" s="188"/>
      <c r="I24" s="188"/>
      <c r="J24" s="188"/>
      <c r="K24" s="188"/>
      <c r="L24" s="188"/>
      <c r="M24" s="188"/>
      <c r="N24" s="188"/>
      <c r="O24" s="188"/>
      <c r="P24" s="188"/>
      <c r="Q24" s="188"/>
      <c r="R24" s="188"/>
      <c r="S24" s="188"/>
      <c r="T24" s="188"/>
      <c r="U24" s="188"/>
    </row>
    <row r="25" spans="1:21" ht="12.75" customHeight="1">
      <c r="A25" s="188"/>
      <c r="B25" s="188"/>
      <c r="C25" s="188"/>
      <c r="D25" s="188"/>
      <c r="E25" s="188"/>
      <c r="F25" s="188"/>
      <c r="G25" s="188"/>
      <c r="H25" s="188"/>
      <c r="I25" s="188"/>
      <c r="J25" s="188"/>
      <c r="K25" s="188"/>
      <c r="L25" s="188"/>
      <c r="M25" s="188"/>
      <c r="N25" s="188"/>
      <c r="O25" s="188"/>
      <c r="P25" s="188"/>
      <c r="Q25" s="188"/>
      <c r="R25" s="188"/>
      <c r="S25" s="188"/>
      <c r="T25" s="188"/>
      <c r="U25" s="188"/>
    </row>
    <row r="26" spans="1:21" ht="12.75" customHeight="1">
      <c r="A26" s="188"/>
      <c r="B26" s="188"/>
      <c r="C26" s="188"/>
      <c r="D26" s="188"/>
      <c r="E26" s="188"/>
      <c r="F26" s="188"/>
      <c r="G26" s="188"/>
      <c r="H26" s="188"/>
      <c r="I26" s="188"/>
      <c r="J26" s="188"/>
      <c r="K26" s="188"/>
      <c r="L26" s="188"/>
      <c r="M26" s="188"/>
      <c r="N26" s="188"/>
      <c r="O26" s="188"/>
      <c r="P26" s="188"/>
      <c r="Q26" s="188"/>
      <c r="R26" s="188"/>
      <c r="S26" s="188"/>
      <c r="T26" s="188"/>
      <c r="U26" s="188"/>
    </row>
    <row r="27" spans="1:21" ht="12.75" customHeight="1">
      <c r="A27" s="188"/>
      <c r="B27" s="188"/>
      <c r="C27" s="188"/>
      <c r="D27" s="188"/>
      <c r="E27" s="188"/>
      <c r="F27" s="188"/>
      <c r="G27" s="188"/>
      <c r="H27" s="188"/>
      <c r="I27" s="188"/>
      <c r="J27" s="188"/>
      <c r="K27" s="188"/>
      <c r="L27" s="188"/>
      <c r="M27" s="188"/>
      <c r="N27" s="188"/>
      <c r="O27" s="188"/>
      <c r="P27" s="188"/>
      <c r="Q27" s="188"/>
      <c r="R27" s="188"/>
      <c r="S27" s="188"/>
      <c r="T27" s="188"/>
      <c r="U27" s="188"/>
    </row>
    <row r="28" spans="1:21" ht="12.75" customHeight="1">
      <c r="A28" s="188"/>
      <c r="B28" s="188"/>
      <c r="C28" s="188"/>
      <c r="D28" s="188"/>
      <c r="E28" s="188"/>
      <c r="F28" s="188"/>
      <c r="G28" s="188"/>
      <c r="H28" s="188"/>
      <c r="I28" s="188"/>
      <c r="J28" s="188"/>
      <c r="K28" s="188"/>
      <c r="L28" s="188"/>
      <c r="M28" s="188"/>
      <c r="N28" s="188"/>
      <c r="O28" s="188"/>
      <c r="P28" s="188"/>
      <c r="Q28" s="188"/>
      <c r="R28" s="188"/>
      <c r="S28" s="188"/>
      <c r="T28" s="188"/>
      <c r="U28" s="188"/>
    </row>
    <row r="29" spans="1:21" ht="12.75" customHeight="1">
      <c r="A29" s="188"/>
      <c r="B29" s="188"/>
      <c r="C29" s="188"/>
      <c r="D29" s="188"/>
      <c r="E29" s="188"/>
      <c r="F29" s="188"/>
      <c r="G29" s="188"/>
      <c r="H29" s="188"/>
      <c r="I29" s="188"/>
      <c r="J29" s="188"/>
      <c r="K29" s="188"/>
      <c r="L29" s="188"/>
      <c r="M29" s="188"/>
      <c r="N29" s="188"/>
      <c r="O29" s="188"/>
      <c r="P29" s="188"/>
      <c r="Q29" s="188"/>
      <c r="R29" s="188"/>
      <c r="S29" s="188"/>
      <c r="T29" s="188"/>
      <c r="U29" s="188"/>
    </row>
    <row r="30" spans="1:21" ht="12.75" customHeight="1">
      <c r="A30" s="188"/>
      <c r="B30" s="188"/>
      <c r="C30" s="188"/>
      <c r="D30" s="188"/>
      <c r="E30" s="188"/>
      <c r="F30" s="188"/>
      <c r="G30" s="188"/>
      <c r="H30" s="188"/>
      <c r="I30" s="188"/>
      <c r="J30" s="188"/>
      <c r="K30" s="188"/>
      <c r="L30" s="188"/>
      <c r="M30" s="188"/>
      <c r="N30" s="188"/>
      <c r="O30" s="188"/>
      <c r="P30" s="188"/>
      <c r="Q30" s="188"/>
      <c r="R30" s="188"/>
      <c r="S30" s="188"/>
      <c r="T30" s="188"/>
      <c r="U30" s="188"/>
    </row>
    <row r="31" spans="1:21" ht="12.75" customHeight="1">
      <c r="A31" s="188"/>
      <c r="B31" s="188"/>
      <c r="C31" s="188"/>
      <c r="D31" s="188"/>
      <c r="E31" s="188"/>
      <c r="F31" s="188"/>
      <c r="G31" s="188"/>
      <c r="H31" s="188"/>
      <c r="I31" s="188"/>
      <c r="J31" s="188"/>
      <c r="K31" s="188"/>
      <c r="L31" s="188"/>
      <c r="M31" s="188"/>
      <c r="N31" s="188"/>
      <c r="O31" s="188"/>
      <c r="P31" s="188"/>
      <c r="Q31" s="188"/>
      <c r="R31" s="188"/>
      <c r="S31" s="188"/>
      <c r="T31" s="188"/>
      <c r="U31" s="188"/>
    </row>
    <row r="32" spans="1:21" ht="12.75" customHeight="1">
      <c r="A32" s="188"/>
      <c r="B32" s="188"/>
      <c r="C32" s="188"/>
      <c r="D32" s="188"/>
      <c r="E32" s="188"/>
      <c r="F32" s="188"/>
      <c r="G32" s="188"/>
      <c r="H32" s="188"/>
      <c r="I32" s="188"/>
      <c r="J32" s="188"/>
      <c r="K32" s="188"/>
      <c r="L32" s="188"/>
      <c r="M32" s="188"/>
      <c r="N32" s="188"/>
      <c r="O32" s="188"/>
      <c r="P32" s="188"/>
      <c r="Q32" s="188"/>
      <c r="R32" s="188"/>
      <c r="S32" s="188"/>
      <c r="T32" s="188"/>
      <c r="U32" s="188"/>
    </row>
    <row r="33" spans="1:21" ht="12.75" customHeight="1">
      <c r="A33" s="188"/>
      <c r="B33" s="188"/>
      <c r="C33" s="188"/>
      <c r="D33" s="188"/>
      <c r="E33" s="188"/>
      <c r="F33" s="188"/>
      <c r="G33" s="188"/>
      <c r="H33" s="188"/>
      <c r="I33" s="188"/>
      <c r="J33" s="188"/>
      <c r="K33" s="188"/>
      <c r="L33" s="188"/>
      <c r="M33" s="188"/>
      <c r="N33" s="188"/>
      <c r="O33" s="188"/>
      <c r="P33" s="188"/>
      <c r="Q33" s="188"/>
      <c r="R33" s="188"/>
      <c r="S33" s="188"/>
      <c r="T33" s="188"/>
      <c r="U33" s="188"/>
    </row>
    <row r="34" spans="1:21" ht="12.75" customHeight="1">
      <c r="A34" s="188"/>
      <c r="B34" s="188"/>
      <c r="C34" s="188"/>
      <c r="D34" s="188"/>
      <c r="E34" s="188"/>
      <c r="F34" s="188"/>
      <c r="G34" s="188"/>
      <c r="H34" s="188"/>
      <c r="I34" s="188"/>
      <c r="J34" s="188"/>
      <c r="K34" s="188"/>
      <c r="L34" s="188"/>
      <c r="M34" s="188"/>
      <c r="N34" s="188"/>
      <c r="O34" s="188"/>
      <c r="P34" s="188"/>
      <c r="Q34" s="188"/>
      <c r="R34" s="188"/>
      <c r="S34" s="188"/>
      <c r="T34" s="188"/>
      <c r="U34" s="188"/>
    </row>
    <row r="35" spans="1:21" ht="12.75" customHeight="1">
      <c r="A35" s="188"/>
      <c r="B35" s="188"/>
      <c r="C35" s="188"/>
      <c r="D35" s="188"/>
      <c r="E35" s="188"/>
      <c r="F35" s="188"/>
      <c r="G35" s="188"/>
      <c r="H35" s="188"/>
      <c r="I35" s="188"/>
      <c r="J35" s="188"/>
      <c r="K35" s="188"/>
      <c r="L35" s="188"/>
      <c r="M35" s="188"/>
      <c r="N35" s="188"/>
      <c r="O35" s="188"/>
      <c r="P35" s="188"/>
      <c r="Q35" s="188"/>
      <c r="R35" s="188"/>
      <c r="S35" s="188"/>
      <c r="T35" s="188"/>
      <c r="U35" s="188"/>
    </row>
    <row r="36" spans="1:21" ht="12.75" customHeight="1">
      <c r="A36" s="188"/>
      <c r="B36" s="188"/>
      <c r="C36" s="188"/>
      <c r="D36" s="188"/>
      <c r="E36" s="188"/>
      <c r="F36" s="188"/>
      <c r="G36" s="188"/>
      <c r="H36" s="188"/>
      <c r="I36" s="188"/>
      <c r="J36" s="188"/>
      <c r="K36" s="188"/>
      <c r="L36" s="188"/>
      <c r="M36" s="188"/>
      <c r="N36" s="188"/>
      <c r="O36" s="188"/>
      <c r="P36" s="188"/>
      <c r="Q36" s="188"/>
      <c r="R36" s="188"/>
      <c r="S36" s="188"/>
      <c r="T36" s="188"/>
      <c r="U36" s="188"/>
    </row>
    <row r="37" spans="1:21" ht="12.75" customHeight="1">
      <c r="A37" s="188"/>
      <c r="B37" s="188"/>
      <c r="C37" s="188"/>
      <c r="D37" s="188"/>
      <c r="E37" s="188"/>
      <c r="F37" s="188"/>
      <c r="G37" s="188"/>
      <c r="H37" s="188"/>
      <c r="I37" s="188"/>
      <c r="J37" s="188"/>
      <c r="K37" s="188"/>
      <c r="L37" s="188"/>
      <c r="M37" s="188"/>
      <c r="N37" s="188"/>
      <c r="O37" s="188"/>
      <c r="P37" s="188"/>
      <c r="Q37" s="188"/>
      <c r="R37" s="188"/>
      <c r="S37" s="188"/>
      <c r="T37" s="188"/>
      <c r="U37" s="188"/>
    </row>
    <row r="38" spans="1:21" ht="12.75" customHeight="1">
      <c r="A38" s="188"/>
      <c r="B38" s="188"/>
      <c r="C38" s="188"/>
      <c r="D38" s="188"/>
      <c r="E38" s="188"/>
      <c r="F38" s="188"/>
      <c r="G38" s="188"/>
      <c r="H38" s="188"/>
      <c r="I38" s="188"/>
      <c r="J38" s="188"/>
      <c r="K38" s="188"/>
      <c r="L38" s="188"/>
      <c r="M38" s="188"/>
      <c r="N38" s="188"/>
      <c r="O38" s="188"/>
      <c r="P38" s="188"/>
      <c r="Q38" s="188"/>
      <c r="R38" s="188"/>
      <c r="S38" s="188"/>
      <c r="T38" s="188"/>
      <c r="U38" s="188"/>
    </row>
    <row r="39" spans="1:21" ht="12.75" customHeight="1">
      <c r="A39" s="188"/>
      <c r="B39" s="188"/>
      <c r="C39" s="188"/>
      <c r="D39" s="188"/>
      <c r="E39" s="188"/>
      <c r="F39" s="188"/>
      <c r="G39" s="188"/>
      <c r="H39" s="188"/>
      <c r="I39" s="188"/>
      <c r="J39" s="188"/>
      <c r="K39" s="188"/>
      <c r="L39" s="188"/>
      <c r="M39" s="188"/>
      <c r="N39" s="188"/>
      <c r="O39" s="188"/>
      <c r="P39" s="188"/>
      <c r="Q39" s="188"/>
      <c r="R39" s="188"/>
      <c r="S39" s="188"/>
      <c r="T39" s="188"/>
      <c r="U39" s="188"/>
    </row>
    <row r="40" spans="1:21" ht="12.75" customHeight="1">
      <c r="A40" s="188"/>
      <c r="B40" s="188"/>
      <c r="C40" s="188"/>
      <c r="D40" s="188"/>
      <c r="E40" s="188"/>
      <c r="F40" s="188"/>
      <c r="G40" s="188"/>
      <c r="H40" s="188"/>
      <c r="I40" s="188"/>
      <c r="J40" s="188"/>
      <c r="K40" s="188"/>
      <c r="L40" s="188"/>
      <c r="M40" s="188"/>
      <c r="N40" s="188"/>
      <c r="O40" s="188"/>
      <c r="P40" s="188"/>
      <c r="Q40" s="188"/>
      <c r="R40" s="188"/>
      <c r="S40" s="188"/>
      <c r="T40" s="188"/>
      <c r="U40" s="188"/>
    </row>
    <row r="41" spans="1:21" ht="12.75" customHeight="1">
      <c r="A41" s="188"/>
      <c r="B41" s="188"/>
      <c r="C41" s="188"/>
      <c r="D41" s="188"/>
      <c r="E41" s="188"/>
      <c r="F41" s="188"/>
      <c r="G41" s="188"/>
      <c r="H41" s="188"/>
      <c r="I41" s="188"/>
      <c r="J41" s="188"/>
      <c r="K41" s="188"/>
      <c r="L41" s="188"/>
      <c r="M41" s="188"/>
      <c r="N41" s="188"/>
      <c r="O41" s="188"/>
      <c r="P41" s="188"/>
      <c r="Q41" s="188"/>
      <c r="R41" s="188"/>
      <c r="S41" s="188"/>
      <c r="T41" s="188"/>
      <c r="U41" s="188"/>
    </row>
    <row r="42" spans="1:21" ht="12.75" customHeight="1">
      <c r="A42" s="188"/>
      <c r="B42" s="188"/>
      <c r="C42" s="188"/>
      <c r="D42" s="188"/>
      <c r="E42" s="188"/>
      <c r="F42" s="188"/>
      <c r="G42" s="188"/>
      <c r="H42" s="188"/>
      <c r="I42" s="188"/>
      <c r="J42" s="188"/>
      <c r="K42" s="188"/>
      <c r="L42" s="188"/>
      <c r="M42" s="188"/>
      <c r="N42" s="188"/>
      <c r="O42" s="188"/>
      <c r="P42" s="188"/>
      <c r="Q42" s="188"/>
      <c r="R42" s="188"/>
      <c r="S42" s="188"/>
      <c r="T42" s="188"/>
      <c r="U42" s="188"/>
    </row>
    <row r="43" spans="1:21" ht="12.75" customHeight="1">
      <c r="A43" s="188"/>
      <c r="B43" s="188"/>
      <c r="C43" s="188"/>
      <c r="D43" s="188"/>
      <c r="E43" s="188"/>
      <c r="F43" s="188"/>
      <c r="G43" s="188"/>
      <c r="H43" s="188"/>
      <c r="I43" s="188"/>
      <c r="J43" s="188"/>
      <c r="K43" s="188"/>
      <c r="L43" s="188"/>
      <c r="M43" s="188"/>
      <c r="N43" s="188"/>
      <c r="O43" s="188"/>
      <c r="P43" s="188"/>
      <c r="Q43" s="188"/>
      <c r="R43" s="188"/>
      <c r="S43" s="188"/>
      <c r="T43" s="188"/>
      <c r="U43" s="188"/>
    </row>
    <row r="44" spans="1:21" ht="12.75" customHeight="1">
      <c r="A44" s="188"/>
      <c r="B44" s="188"/>
      <c r="C44" s="188"/>
      <c r="D44" s="188"/>
      <c r="E44" s="188"/>
      <c r="F44" s="188"/>
      <c r="G44" s="188"/>
      <c r="H44" s="188"/>
      <c r="I44" s="188"/>
      <c r="J44" s="188"/>
      <c r="K44" s="188"/>
      <c r="L44" s="188"/>
      <c r="M44" s="188"/>
      <c r="N44" s="188"/>
      <c r="O44" s="188"/>
      <c r="P44" s="188"/>
      <c r="Q44" s="188"/>
      <c r="R44" s="188"/>
      <c r="S44" s="188"/>
      <c r="T44" s="188"/>
      <c r="U44" s="188"/>
    </row>
    <row r="45" spans="1:21" ht="12.75" customHeight="1">
      <c r="A45" s="188"/>
      <c r="B45" s="188"/>
      <c r="C45" s="188"/>
      <c r="D45" s="188"/>
      <c r="E45" s="188"/>
      <c r="F45" s="188"/>
      <c r="G45" s="188"/>
      <c r="H45" s="188"/>
      <c r="I45" s="188"/>
      <c r="J45" s="188"/>
      <c r="K45" s="188"/>
      <c r="L45" s="188"/>
      <c r="M45" s="188"/>
      <c r="N45" s="188"/>
      <c r="O45" s="188"/>
      <c r="P45" s="188"/>
      <c r="Q45" s="188"/>
      <c r="R45" s="188"/>
      <c r="S45" s="188"/>
      <c r="T45" s="188"/>
      <c r="U45" s="188"/>
    </row>
    <row r="46" spans="1:21" ht="12.75" customHeight="1">
      <c r="A46" s="188"/>
      <c r="B46" s="188"/>
      <c r="C46" s="188"/>
      <c r="D46" s="188"/>
      <c r="E46" s="188"/>
      <c r="F46" s="188"/>
      <c r="G46" s="188"/>
      <c r="H46" s="188"/>
      <c r="I46" s="188"/>
      <c r="J46" s="188"/>
      <c r="K46" s="188"/>
      <c r="L46" s="188"/>
      <c r="M46" s="188"/>
      <c r="N46" s="188"/>
      <c r="O46" s="188"/>
      <c r="P46" s="188"/>
      <c r="Q46" s="188"/>
      <c r="R46" s="188"/>
      <c r="S46" s="188"/>
      <c r="T46" s="188"/>
      <c r="U46" s="188"/>
    </row>
    <row r="47" spans="1:21" ht="12.75" customHeight="1">
      <c r="A47" s="188"/>
      <c r="B47" s="188"/>
      <c r="C47" s="188"/>
      <c r="D47" s="188"/>
      <c r="E47" s="188"/>
      <c r="F47" s="188"/>
      <c r="G47" s="188"/>
      <c r="H47" s="188"/>
      <c r="I47" s="188"/>
      <c r="J47" s="188"/>
      <c r="K47" s="188"/>
      <c r="L47" s="188"/>
      <c r="M47" s="188"/>
      <c r="N47" s="188"/>
      <c r="O47" s="188"/>
      <c r="P47" s="188"/>
      <c r="Q47" s="188"/>
      <c r="R47" s="188"/>
      <c r="S47" s="188"/>
      <c r="T47" s="188"/>
      <c r="U47" s="188"/>
    </row>
    <row r="48" spans="1:21" ht="12.75" customHeight="1">
      <c r="A48" s="188"/>
      <c r="B48" s="188"/>
      <c r="C48" s="188"/>
      <c r="D48" s="188"/>
      <c r="E48" s="188"/>
      <c r="F48" s="188"/>
      <c r="G48" s="188"/>
      <c r="H48" s="188"/>
      <c r="I48" s="188"/>
      <c r="J48" s="188"/>
      <c r="K48" s="188"/>
      <c r="L48" s="188"/>
      <c r="M48" s="188"/>
      <c r="N48" s="188"/>
      <c r="O48" s="188"/>
      <c r="P48" s="188"/>
      <c r="Q48" s="188"/>
      <c r="R48" s="188"/>
      <c r="S48" s="188"/>
      <c r="T48" s="188"/>
      <c r="U48" s="188"/>
    </row>
    <row r="49" spans="1:21" ht="12.75" customHeight="1">
      <c r="A49" s="188"/>
      <c r="B49" s="188"/>
      <c r="C49" s="188"/>
      <c r="D49" s="188"/>
      <c r="E49" s="188"/>
      <c r="F49" s="188"/>
      <c r="G49" s="188"/>
      <c r="H49" s="188"/>
      <c r="I49" s="188"/>
      <c r="J49" s="188"/>
      <c r="K49" s="188"/>
      <c r="L49" s="188"/>
      <c r="M49" s="188"/>
      <c r="N49" s="188"/>
      <c r="O49" s="188"/>
      <c r="P49" s="188"/>
      <c r="Q49" s="188"/>
      <c r="R49" s="188"/>
      <c r="S49" s="188"/>
      <c r="T49" s="188"/>
      <c r="U49" s="188"/>
    </row>
    <row r="50" spans="1:21" ht="12.75" customHeight="1">
      <c r="A50" s="188"/>
      <c r="B50" s="188"/>
      <c r="C50" s="188"/>
      <c r="D50" s="188"/>
      <c r="E50" s="188"/>
      <c r="F50" s="188"/>
      <c r="G50" s="188"/>
      <c r="H50" s="188"/>
      <c r="I50" s="188"/>
      <c r="J50" s="188"/>
      <c r="K50" s="188"/>
      <c r="L50" s="188"/>
      <c r="M50" s="188"/>
      <c r="N50" s="188"/>
      <c r="O50" s="188"/>
      <c r="P50" s="188"/>
      <c r="Q50" s="188"/>
      <c r="R50" s="188"/>
      <c r="S50" s="188"/>
      <c r="T50" s="188"/>
      <c r="U50" s="188"/>
    </row>
    <row r="51" spans="1:21" ht="12.75" customHeight="1">
      <c r="A51" s="188"/>
      <c r="B51" s="188"/>
      <c r="C51" s="188"/>
      <c r="D51" s="188"/>
      <c r="E51" s="188"/>
      <c r="F51" s="188"/>
      <c r="G51" s="188"/>
      <c r="H51" s="188"/>
      <c r="I51" s="188"/>
      <c r="J51" s="188"/>
      <c r="K51" s="188"/>
      <c r="L51" s="188"/>
      <c r="M51" s="188"/>
      <c r="N51" s="188"/>
      <c r="O51" s="188"/>
      <c r="P51" s="188"/>
      <c r="Q51" s="188"/>
      <c r="R51" s="188"/>
      <c r="S51" s="188"/>
      <c r="T51" s="188"/>
      <c r="U51" s="188"/>
    </row>
    <row r="52" spans="1:21" ht="12.75" customHeight="1">
      <c r="A52" s="188"/>
      <c r="B52" s="188"/>
      <c r="C52" s="188"/>
      <c r="D52" s="188"/>
      <c r="E52" s="188"/>
      <c r="F52" s="188"/>
      <c r="G52" s="188"/>
      <c r="H52" s="188"/>
      <c r="I52" s="188"/>
      <c r="J52" s="188"/>
      <c r="K52" s="188"/>
      <c r="L52" s="188"/>
      <c r="M52" s="188"/>
      <c r="N52" s="188"/>
      <c r="O52" s="188"/>
      <c r="P52" s="188"/>
      <c r="Q52" s="188"/>
      <c r="R52" s="188"/>
      <c r="S52" s="188"/>
      <c r="T52" s="188"/>
      <c r="U52" s="188"/>
    </row>
    <row r="53" spans="1:21" ht="12.75" customHeight="1">
      <c r="A53" s="188"/>
      <c r="B53" s="188"/>
      <c r="C53" s="188"/>
      <c r="D53" s="188"/>
      <c r="E53" s="188"/>
      <c r="F53" s="188"/>
      <c r="G53" s="188"/>
      <c r="H53" s="188"/>
      <c r="I53" s="188"/>
      <c r="J53" s="188"/>
      <c r="K53" s="188"/>
      <c r="L53" s="188"/>
      <c r="M53" s="188"/>
      <c r="N53" s="188"/>
      <c r="O53" s="188"/>
      <c r="P53" s="188"/>
      <c r="Q53" s="188"/>
      <c r="R53" s="188"/>
      <c r="S53" s="188"/>
      <c r="T53" s="188"/>
      <c r="U53" s="188"/>
    </row>
    <row r="54" spans="1:21" ht="12.75" customHeight="1">
      <c r="A54" s="188"/>
      <c r="B54" s="188"/>
      <c r="C54" s="188"/>
      <c r="D54" s="188"/>
      <c r="E54" s="188"/>
      <c r="F54" s="188"/>
      <c r="G54" s="188"/>
      <c r="H54" s="188"/>
      <c r="I54" s="188"/>
      <c r="J54" s="188"/>
      <c r="K54" s="188"/>
      <c r="L54" s="188"/>
      <c r="M54" s="188"/>
      <c r="N54" s="188"/>
      <c r="O54" s="188"/>
      <c r="P54" s="188"/>
      <c r="Q54" s="188"/>
      <c r="R54" s="188"/>
      <c r="S54" s="188"/>
      <c r="T54" s="188"/>
      <c r="U54" s="188"/>
    </row>
    <row r="55" spans="1:21" ht="12.75" customHeight="1">
      <c r="A55" s="188"/>
      <c r="B55" s="188"/>
      <c r="C55" s="188"/>
      <c r="D55" s="188"/>
      <c r="E55" s="188"/>
      <c r="F55" s="188"/>
      <c r="G55" s="188"/>
      <c r="H55" s="188"/>
      <c r="I55" s="188"/>
      <c r="J55" s="188"/>
      <c r="K55" s="188"/>
      <c r="L55" s="188"/>
      <c r="M55" s="188"/>
      <c r="N55" s="188"/>
      <c r="O55" s="188"/>
      <c r="P55" s="188"/>
      <c r="Q55" s="188"/>
      <c r="R55" s="188"/>
      <c r="S55" s="188"/>
      <c r="T55" s="188"/>
      <c r="U55" s="188"/>
    </row>
    <row r="56" spans="1:21" ht="12.75" customHeight="1">
      <c r="A56" s="188"/>
      <c r="B56" s="188"/>
      <c r="C56" s="188"/>
      <c r="D56" s="188"/>
      <c r="E56" s="188"/>
      <c r="F56" s="188"/>
      <c r="G56" s="188"/>
      <c r="H56" s="188"/>
      <c r="I56" s="188"/>
      <c r="J56" s="188"/>
      <c r="K56" s="188"/>
      <c r="L56" s="188"/>
      <c r="M56" s="188"/>
      <c r="N56" s="188"/>
      <c r="O56" s="188"/>
      <c r="P56" s="188"/>
      <c r="Q56" s="188"/>
      <c r="R56" s="188"/>
      <c r="S56" s="188"/>
      <c r="T56" s="188"/>
      <c r="U56" s="188"/>
    </row>
    <row r="57" spans="1:21" ht="12.75" customHeight="1">
      <c r="A57" s="188"/>
      <c r="B57" s="188"/>
      <c r="C57" s="188"/>
      <c r="D57" s="188"/>
      <c r="E57" s="188"/>
      <c r="F57" s="188"/>
      <c r="G57" s="188"/>
      <c r="H57" s="188"/>
      <c r="I57" s="188"/>
      <c r="J57" s="188"/>
      <c r="K57" s="188"/>
      <c r="L57" s="188"/>
      <c r="M57" s="188"/>
      <c r="N57" s="188"/>
      <c r="O57" s="188"/>
      <c r="P57" s="188"/>
      <c r="Q57" s="188"/>
      <c r="R57" s="188"/>
      <c r="S57" s="188"/>
      <c r="T57" s="188"/>
      <c r="U57" s="188"/>
    </row>
    <row r="58" spans="1:21" ht="12.75" customHeight="1">
      <c r="A58" s="188"/>
      <c r="B58" s="188"/>
      <c r="C58" s="188"/>
      <c r="D58" s="188"/>
      <c r="E58" s="188"/>
      <c r="F58" s="188"/>
      <c r="G58" s="188"/>
      <c r="H58" s="188"/>
      <c r="I58" s="188"/>
      <c r="J58" s="188"/>
      <c r="K58" s="188"/>
      <c r="L58" s="188"/>
      <c r="M58" s="188"/>
      <c r="N58" s="188"/>
      <c r="O58" s="188"/>
      <c r="P58" s="188"/>
      <c r="Q58" s="188"/>
      <c r="R58" s="188"/>
      <c r="S58" s="188"/>
      <c r="T58" s="188"/>
      <c r="U58" s="188"/>
    </row>
    <row r="59" spans="1:21" ht="12.75" customHeight="1">
      <c r="A59" s="188"/>
      <c r="B59" s="188"/>
      <c r="C59" s="188"/>
      <c r="D59" s="188"/>
      <c r="E59" s="188"/>
      <c r="F59" s="188"/>
      <c r="G59" s="188"/>
      <c r="H59" s="188"/>
      <c r="I59" s="188"/>
      <c r="J59" s="188"/>
      <c r="K59" s="188"/>
      <c r="L59" s="188"/>
      <c r="M59" s="188"/>
      <c r="N59" s="188"/>
      <c r="O59" s="188"/>
      <c r="P59" s="188"/>
      <c r="Q59" s="188"/>
      <c r="R59" s="188"/>
      <c r="S59" s="188"/>
      <c r="T59" s="188"/>
      <c r="U59" s="188"/>
    </row>
    <row r="60" spans="1:21" ht="12.75" customHeight="1">
      <c r="A60" s="188"/>
      <c r="B60" s="188"/>
      <c r="C60" s="188"/>
      <c r="D60" s="188"/>
      <c r="E60" s="188"/>
      <c r="F60" s="188"/>
      <c r="G60" s="188"/>
      <c r="H60" s="188"/>
      <c r="I60" s="188"/>
      <c r="J60" s="188"/>
      <c r="K60" s="188"/>
      <c r="L60" s="188"/>
      <c r="M60" s="188"/>
      <c r="N60" s="188"/>
      <c r="O60" s="188"/>
      <c r="P60" s="188"/>
      <c r="Q60" s="188"/>
      <c r="R60" s="188"/>
      <c r="S60" s="188"/>
      <c r="T60" s="188"/>
      <c r="U60" s="188"/>
    </row>
    <row r="61" spans="1:21" ht="12.75" customHeight="1">
      <c r="A61" s="188"/>
      <c r="B61" s="188"/>
      <c r="C61" s="188"/>
      <c r="D61" s="188"/>
      <c r="E61" s="188"/>
      <c r="F61" s="188"/>
      <c r="G61" s="188"/>
      <c r="H61" s="188"/>
      <c r="I61" s="188"/>
      <c r="J61" s="188"/>
      <c r="K61" s="188"/>
      <c r="L61" s="188"/>
      <c r="M61" s="188"/>
      <c r="N61" s="188"/>
      <c r="O61" s="188"/>
      <c r="P61" s="188"/>
      <c r="Q61" s="188"/>
      <c r="R61" s="188"/>
      <c r="S61" s="188"/>
      <c r="T61" s="188"/>
      <c r="U61" s="188"/>
    </row>
    <row r="62" spans="1:21" ht="12.75" customHeight="1">
      <c r="A62" s="188"/>
      <c r="B62" s="188"/>
      <c r="C62" s="188"/>
      <c r="D62" s="188"/>
      <c r="E62" s="188"/>
      <c r="F62" s="188"/>
      <c r="G62" s="188"/>
      <c r="H62" s="188"/>
      <c r="I62" s="188"/>
      <c r="J62" s="188"/>
      <c r="K62" s="188"/>
      <c r="L62" s="188"/>
      <c r="M62" s="188"/>
      <c r="N62" s="188"/>
      <c r="O62" s="188"/>
      <c r="P62" s="188"/>
      <c r="Q62" s="188"/>
      <c r="R62" s="188"/>
      <c r="S62" s="188"/>
      <c r="T62" s="188"/>
      <c r="U62" s="188"/>
    </row>
    <row r="63" spans="1:21" ht="12.75" customHeight="1">
      <c r="A63" s="188"/>
      <c r="B63" s="188"/>
      <c r="C63" s="188"/>
      <c r="D63" s="188"/>
      <c r="E63" s="188"/>
      <c r="F63" s="188"/>
      <c r="G63" s="188"/>
      <c r="H63" s="188"/>
      <c r="I63" s="188"/>
      <c r="J63" s="188"/>
      <c r="K63" s="188"/>
      <c r="L63" s="188"/>
      <c r="M63" s="188"/>
      <c r="N63" s="188"/>
      <c r="O63" s="188"/>
      <c r="P63" s="188"/>
      <c r="Q63" s="188"/>
      <c r="R63" s="188"/>
      <c r="S63" s="188"/>
      <c r="T63" s="188"/>
      <c r="U63" s="188"/>
    </row>
    <row r="64" spans="1:21" ht="12.75" customHeight="1">
      <c r="A64" s="188"/>
      <c r="B64" s="188"/>
      <c r="C64" s="188"/>
      <c r="D64" s="188"/>
      <c r="E64" s="188"/>
      <c r="F64" s="188"/>
      <c r="G64" s="188"/>
      <c r="H64" s="188"/>
      <c r="I64" s="188"/>
      <c r="J64" s="188"/>
      <c r="K64" s="188"/>
      <c r="L64" s="188"/>
      <c r="M64" s="188"/>
      <c r="N64" s="188"/>
      <c r="O64" s="188"/>
      <c r="P64" s="188"/>
      <c r="Q64" s="188"/>
      <c r="R64" s="188"/>
      <c r="S64" s="188"/>
      <c r="T64" s="188"/>
      <c r="U64" s="188"/>
    </row>
    <row r="65" spans="1:21" ht="12.75" customHeight="1">
      <c r="A65" s="188"/>
      <c r="B65" s="188"/>
      <c r="C65" s="188"/>
      <c r="D65" s="188"/>
      <c r="E65" s="188"/>
      <c r="F65" s="188"/>
      <c r="G65" s="188"/>
      <c r="H65" s="188"/>
      <c r="I65" s="188"/>
      <c r="J65" s="188"/>
      <c r="K65" s="188"/>
      <c r="L65" s="188"/>
      <c r="M65" s="188"/>
      <c r="N65" s="188"/>
      <c r="O65" s="188"/>
      <c r="P65" s="188"/>
      <c r="Q65" s="188"/>
      <c r="R65" s="188"/>
      <c r="S65" s="188"/>
      <c r="T65" s="188"/>
      <c r="U65" s="188"/>
    </row>
    <row r="66" spans="1:21" ht="12.75" customHeight="1">
      <c r="A66" s="188"/>
      <c r="B66" s="188"/>
      <c r="C66" s="188"/>
      <c r="D66" s="188"/>
      <c r="E66" s="188"/>
      <c r="F66" s="188"/>
      <c r="G66" s="188"/>
      <c r="H66" s="188"/>
      <c r="I66" s="188"/>
      <c r="J66" s="188"/>
      <c r="K66" s="188"/>
      <c r="L66" s="188"/>
      <c r="M66" s="188"/>
      <c r="N66" s="188"/>
      <c r="O66" s="188"/>
      <c r="P66" s="188"/>
      <c r="Q66" s="188"/>
      <c r="R66" s="188"/>
      <c r="S66" s="188"/>
      <c r="T66" s="188"/>
      <c r="U66" s="188"/>
    </row>
    <row r="67" spans="1:21" ht="12.75" customHeight="1">
      <c r="A67" s="188"/>
      <c r="B67" s="188"/>
      <c r="C67" s="188"/>
      <c r="D67" s="188"/>
      <c r="E67" s="188"/>
      <c r="F67" s="188"/>
      <c r="G67" s="188"/>
      <c r="H67" s="188"/>
      <c r="I67" s="188"/>
      <c r="J67" s="188"/>
      <c r="K67" s="188"/>
      <c r="L67" s="188"/>
      <c r="M67" s="188"/>
      <c r="N67" s="188"/>
      <c r="O67" s="188"/>
      <c r="P67" s="188"/>
      <c r="Q67" s="188"/>
      <c r="R67" s="188"/>
      <c r="S67" s="188"/>
      <c r="T67" s="188"/>
      <c r="U67" s="188"/>
    </row>
    <row r="68" spans="1:21" ht="12.75" customHeight="1">
      <c r="A68" s="188"/>
      <c r="B68" s="188"/>
      <c r="C68" s="188"/>
      <c r="D68" s="188"/>
      <c r="E68" s="188"/>
      <c r="F68" s="188"/>
      <c r="G68" s="188"/>
      <c r="H68" s="188"/>
      <c r="I68" s="188"/>
      <c r="J68" s="188"/>
      <c r="K68" s="188"/>
      <c r="L68" s="188"/>
      <c r="M68" s="188"/>
      <c r="N68" s="188"/>
      <c r="O68" s="188"/>
      <c r="P68" s="188"/>
      <c r="Q68" s="188"/>
      <c r="R68" s="188"/>
      <c r="S68" s="188"/>
      <c r="T68" s="188"/>
      <c r="U68" s="188"/>
    </row>
    <row r="69" spans="1:21" ht="12.75" customHeight="1">
      <c r="A69" s="188"/>
      <c r="B69" s="188"/>
      <c r="C69" s="188"/>
      <c r="D69" s="188"/>
      <c r="E69" s="188"/>
      <c r="F69" s="188"/>
      <c r="G69" s="188"/>
      <c r="H69" s="188"/>
      <c r="I69" s="188"/>
      <c r="J69" s="188"/>
      <c r="K69" s="188"/>
      <c r="L69" s="188"/>
      <c r="M69" s="188"/>
      <c r="N69" s="188"/>
      <c r="O69" s="188"/>
      <c r="P69" s="188"/>
      <c r="Q69" s="188"/>
      <c r="R69" s="188"/>
      <c r="S69" s="188"/>
      <c r="T69" s="188"/>
      <c r="U69" s="188"/>
    </row>
    <row r="70" spans="1:21" ht="12.75" customHeight="1">
      <c r="A70" s="188"/>
      <c r="B70" s="188"/>
      <c r="C70" s="188"/>
      <c r="D70" s="188"/>
      <c r="E70" s="188"/>
      <c r="F70" s="188"/>
      <c r="G70" s="188"/>
      <c r="H70" s="188"/>
      <c r="I70" s="188"/>
      <c r="J70" s="188"/>
      <c r="K70" s="188"/>
      <c r="L70" s="188"/>
      <c r="M70" s="188"/>
      <c r="N70" s="188"/>
      <c r="O70" s="188"/>
      <c r="P70" s="188"/>
      <c r="Q70" s="188"/>
      <c r="R70" s="188"/>
      <c r="S70" s="188"/>
      <c r="T70" s="188"/>
      <c r="U70" s="188"/>
    </row>
    <row r="71" spans="1:21" ht="12.75" customHeight="1">
      <c r="A71" s="188"/>
      <c r="B71" s="188"/>
      <c r="C71" s="188"/>
      <c r="D71" s="188"/>
      <c r="E71" s="188"/>
      <c r="F71" s="188"/>
      <c r="G71" s="188"/>
      <c r="H71" s="188"/>
      <c r="I71" s="188"/>
      <c r="J71" s="188"/>
      <c r="K71" s="188"/>
      <c r="L71" s="188"/>
      <c r="M71" s="188"/>
      <c r="N71" s="188"/>
      <c r="O71" s="188"/>
      <c r="P71" s="188"/>
      <c r="Q71" s="188"/>
      <c r="R71" s="188"/>
      <c r="S71" s="188"/>
      <c r="T71" s="188"/>
      <c r="U71" s="188"/>
    </row>
    <row r="72" spans="1:21" ht="12.75" customHeight="1">
      <c r="A72" s="188"/>
      <c r="B72" s="188"/>
      <c r="C72" s="188"/>
      <c r="D72" s="188"/>
      <c r="E72" s="188"/>
      <c r="F72" s="188"/>
      <c r="G72" s="188"/>
      <c r="H72" s="188"/>
      <c r="I72" s="188"/>
      <c r="J72" s="188"/>
      <c r="K72" s="188"/>
      <c r="L72" s="188"/>
      <c r="M72" s="188"/>
      <c r="N72" s="188"/>
      <c r="O72" s="188"/>
      <c r="P72" s="188"/>
      <c r="Q72" s="188"/>
      <c r="R72" s="188"/>
      <c r="S72" s="188"/>
      <c r="T72" s="188"/>
      <c r="U72" s="188"/>
    </row>
    <row r="73" spans="1:21" ht="12.75" customHeight="1">
      <c r="A73" s="188"/>
      <c r="B73" s="188"/>
      <c r="C73" s="188"/>
      <c r="D73" s="188"/>
      <c r="E73" s="188"/>
      <c r="F73" s="188"/>
      <c r="G73" s="188"/>
      <c r="H73" s="188"/>
      <c r="I73" s="188"/>
      <c r="J73" s="188"/>
      <c r="K73" s="188"/>
      <c r="L73" s="188"/>
      <c r="M73" s="188"/>
      <c r="N73" s="188"/>
      <c r="O73" s="188"/>
      <c r="P73" s="188"/>
      <c r="Q73" s="188"/>
      <c r="R73" s="188"/>
      <c r="S73" s="188"/>
      <c r="T73" s="188"/>
      <c r="U73" s="188"/>
    </row>
    <row r="74" spans="1:21" ht="12.75" customHeight="1">
      <c r="A74" s="188"/>
      <c r="B74" s="188"/>
      <c r="C74" s="188"/>
      <c r="D74" s="188"/>
      <c r="E74" s="188"/>
      <c r="F74" s="188"/>
      <c r="G74" s="188"/>
      <c r="H74" s="188"/>
      <c r="I74" s="188"/>
      <c r="J74" s="188"/>
      <c r="K74" s="188"/>
      <c r="L74" s="188"/>
      <c r="M74" s="188"/>
      <c r="N74" s="188"/>
      <c r="O74" s="188"/>
      <c r="P74" s="188"/>
      <c r="Q74" s="188"/>
      <c r="R74" s="188"/>
      <c r="S74" s="188"/>
      <c r="T74" s="188"/>
      <c r="U74" s="188"/>
    </row>
    <row r="75" spans="1:21" ht="12.75" customHeight="1">
      <c r="A75" s="188"/>
      <c r="B75" s="188"/>
      <c r="C75" s="188"/>
      <c r="D75" s="188"/>
      <c r="E75" s="188"/>
      <c r="F75" s="188"/>
      <c r="G75" s="188"/>
      <c r="H75" s="188"/>
      <c r="I75" s="188"/>
      <c r="J75" s="188"/>
      <c r="K75" s="188"/>
      <c r="L75" s="188"/>
      <c r="M75" s="188"/>
      <c r="N75" s="188"/>
      <c r="O75" s="188"/>
      <c r="P75" s="188"/>
      <c r="Q75" s="188"/>
      <c r="R75" s="188"/>
      <c r="S75" s="188"/>
      <c r="T75" s="188"/>
      <c r="U75" s="188"/>
    </row>
    <row r="76" spans="1:21" ht="12.75" customHeight="1">
      <c r="A76" s="188"/>
      <c r="B76" s="188"/>
      <c r="C76" s="188"/>
      <c r="D76" s="188"/>
      <c r="E76" s="188"/>
      <c r="F76" s="188"/>
      <c r="G76" s="188"/>
      <c r="H76" s="188"/>
      <c r="I76" s="188"/>
      <c r="J76" s="188"/>
      <c r="K76" s="188"/>
      <c r="L76" s="188"/>
      <c r="M76" s="188"/>
      <c r="N76" s="188"/>
      <c r="O76" s="188"/>
      <c r="P76" s="188"/>
      <c r="Q76" s="188"/>
      <c r="R76" s="188"/>
      <c r="S76" s="188"/>
      <c r="T76" s="188"/>
      <c r="U76" s="188"/>
    </row>
    <row r="77" spans="1:21" ht="12.75" customHeight="1">
      <c r="A77" s="188"/>
      <c r="B77" s="188"/>
      <c r="C77" s="188"/>
      <c r="D77" s="188"/>
      <c r="E77" s="188"/>
      <c r="F77" s="188"/>
      <c r="G77" s="188"/>
      <c r="H77" s="188"/>
      <c r="I77" s="188"/>
      <c r="J77" s="188"/>
      <c r="K77" s="188"/>
      <c r="L77" s="188"/>
      <c r="M77" s="188"/>
      <c r="N77" s="188"/>
      <c r="O77" s="188"/>
      <c r="P77" s="188"/>
      <c r="Q77" s="188"/>
      <c r="R77" s="188"/>
      <c r="S77" s="188"/>
      <c r="T77" s="188"/>
      <c r="U77" s="188"/>
    </row>
    <row r="78" spans="1:21" ht="12.75" customHeight="1">
      <c r="A78" s="188"/>
      <c r="B78" s="188"/>
      <c r="C78" s="188"/>
      <c r="D78" s="188"/>
      <c r="E78" s="188"/>
      <c r="F78" s="188"/>
      <c r="G78" s="188"/>
      <c r="H78" s="188"/>
      <c r="I78" s="188"/>
      <c r="J78" s="188"/>
      <c r="K78" s="188"/>
      <c r="L78" s="188"/>
      <c r="M78" s="188"/>
      <c r="N78" s="188"/>
      <c r="O78" s="188"/>
      <c r="P78" s="188"/>
      <c r="Q78" s="188"/>
      <c r="R78" s="188"/>
      <c r="S78" s="188"/>
      <c r="T78" s="188"/>
      <c r="U78" s="188"/>
    </row>
    <row r="79" spans="1:21" ht="12.75" customHeight="1">
      <c r="A79" s="188"/>
      <c r="B79" s="188"/>
      <c r="C79" s="188"/>
      <c r="D79" s="188"/>
      <c r="E79" s="188"/>
      <c r="F79" s="188"/>
      <c r="G79" s="188"/>
      <c r="H79" s="188"/>
      <c r="I79" s="188"/>
      <c r="J79" s="188"/>
      <c r="K79" s="188"/>
      <c r="L79" s="188"/>
      <c r="M79" s="188"/>
      <c r="N79" s="188"/>
      <c r="O79" s="188"/>
      <c r="P79" s="188"/>
      <c r="Q79" s="188"/>
      <c r="R79" s="188"/>
      <c r="S79" s="188"/>
      <c r="T79" s="188"/>
      <c r="U79" s="188"/>
    </row>
    <row r="80" spans="1:21" ht="12.75" customHeight="1">
      <c r="A80" s="188"/>
      <c r="B80" s="188"/>
      <c r="C80" s="188"/>
      <c r="D80" s="188"/>
      <c r="E80" s="188"/>
      <c r="F80" s="188"/>
      <c r="G80" s="188"/>
      <c r="H80" s="188"/>
      <c r="I80" s="188"/>
      <c r="J80" s="188"/>
      <c r="K80" s="188"/>
      <c r="L80" s="188"/>
      <c r="M80" s="188"/>
      <c r="N80" s="188"/>
      <c r="O80" s="188"/>
      <c r="P80" s="188"/>
      <c r="Q80" s="188"/>
      <c r="R80" s="188"/>
      <c r="S80" s="188"/>
      <c r="T80" s="188"/>
      <c r="U80" s="188"/>
    </row>
    <row r="81" spans="1:21" ht="12.75" customHeight="1">
      <c r="A81" s="188"/>
      <c r="B81" s="188"/>
      <c r="C81" s="188"/>
      <c r="D81" s="188"/>
      <c r="E81" s="188"/>
      <c r="F81" s="188"/>
      <c r="G81" s="188"/>
      <c r="H81" s="188"/>
      <c r="I81" s="188"/>
      <c r="J81" s="188"/>
      <c r="K81" s="188"/>
      <c r="L81" s="188"/>
      <c r="M81" s="188"/>
      <c r="N81" s="188"/>
      <c r="O81" s="188"/>
      <c r="P81" s="188"/>
      <c r="Q81" s="188"/>
      <c r="R81" s="188"/>
      <c r="S81" s="188"/>
      <c r="T81" s="188"/>
      <c r="U81" s="188"/>
    </row>
    <row r="82" spans="1:21" ht="12.75" customHeight="1">
      <c r="A82" s="188"/>
      <c r="B82" s="188"/>
      <c r="C82" s="188"/>
      <c r="D82" s="188"/>
      <c r="E82" s="188"/>
      <c r="F82" s="188"/>
      <c r="G82" s="188"/>
      <c r="H82" s="188"/>
      <c r="I82" s="188"/>
      <c r="J82" s="188"/>
      <c r="K82" s="188"/>
      <c r="L82" s="188"/>
      <c r="M82" s="188"/>
      <c r="N82" s="188"/>
      <c r="O82" s="188"/>
      <c r="P82" s="188"/>
      <c r="Q82" s="188"/>
      <c r="R82" s="188"/>
      <c r="S82" s="188"/>
      <c r="T82" s="188"/>
      <c r="U82" s="188"/>
    </row>
    <row r="83" spans="1:21" ht="12.75" customHeight="1">
      <c r="A83" s="188"/>
      <c r="B83" s="188"/>
      <c r="C83" s="188"/>
      <c r="D83" s="188"/>
      <c r="E83" s="188"/>
      <c r="F83" s="188"/>
      <c r="G83" s="188"/>
      <c r="H83" s="188"/>
      <c r="I83" s="188"/>
      <c r="J83" s="188"/>
      <c r="K83" s="188"/>
      <c r="L83" s="188"/>
      <c r="M83" s="188"/>
      <c r="N83" s="188"/>
      <c r="O83" s="188"/>
      <c r="P83" s="188"/>
      <c r="Q83" s="188"/>
      <c r="R83" s="188"/>
      <c r="S83" s="188"/>
      <c r="T83" s="188"/>
      <c r="U83" s="188"/>
    </row>
    <row r="84" spans="1:21" ht="12.75" customHeight="1">
      <c r="A84" s="188"/>
      <c r="B84" s="188"/>
      <c r="C84" s="188"/>
      <c r="D84" s="188"/>
      <c r="E84" s="188"/>
      <c r="F84" s="188"/>
      <c r="G84" s="188"/>
      <c r="H84" s="188"/>
      <c r="I84" s="188"/>
      <c r="J84" s="188"/>
      <c r="K84" s="188"/>
      <c r="L84" s="188"/>
      <c r="M84" s="188"/>
      <c r="N84" s="188"/>
      <c r="O84" s="188"/>
      <c r="P84" s="188"/>
      <c r="Q84" s="188"/>
      <c r="R84" s="188"/>
      <c r="S84" s="188"/>
      <c r="T84" s="188"/>
      <c r="U84" s="188"/>
    </row>
    <row r="85" spans="1:21" ht="12.75" customHeight="1">
      <c r="A85" s="188"/>
      <c r="B85" s="188"/>
      <c r="C85" s="188"/>
      <c r="D85" s="188"/>
      <c r="E85" s="188"/>
      <c r="F85" s="188"/>
      <c r="G85" s="188"/>
      <c r="H85" s="188"/>
      <c r="I85" s="188"/>
      <c r="J85" s="188"/>
      <c r="K85" s="188"/>
      <c r="L85" s="188"/>
      <c r="M85" s="188"/>
      <c r="N85" s="188"/>
      <c r="O85" s="188"/>
      <c r="P85" s="188"/>
      <c r="Q85" s="188"/>
      <c r="R85" s="188"/>
      <c r="S85" s="188"/>
      <c r="T85" s="188"/>
      <c r="U85" s="188"/>
    </row>
    <row r="86" spans="1:21" ht="12.75" customHeight="1">
      <c r="A86" s="188"/>
      <c r="B86" s="188"/>
      <c r="C86" s="188"/>
      <c r="D86" s="188"/>
      <c r="E86" s="188"/>
      <c r="F86" s="188"/>
      <c r="G86" s="188"/>
      <c r="H86" s="188"/>
      <c r="I86" s="188"/>
      <c r="J86" s="188"/>
      <c r="K86" s="188"/>
      <c r="L86" s="188"/>
      <c r="M86" s="188"/>
      <c r="N86" s="188"/>
      <c r="O86" s="188"/>
      <c r="P86" s="188"/>
      <c r="Q86" s="188"/>
      <c r="R86" s="188"/>
      <c r="S86" s="188"/>
      <c r="T86" s="188"/>
      <c r="U86" s="188"/>
    </row>
    <row r="87" spans="1:21" ht="12.75" customHeight="1">
      <c r="A87" s="188"/>
      <c r="B87" s="188"/>
      <c r="C87" s="188"/>
      <c r="D87" s="188"/>
      <c r="E87" s="188"/>
      <c r="F87" s="188"/>
      <c r="G87" s="188"/>
      <c r="H87" s="188"/>
      <c r="I87" s="188"/>
      <c r="J87" s="188"/>
      <c r="K87" s="188"/>
      <c r="L87" s="188"/>
      <c r="M87" s="188"/>
      <c r="N87" s="188"/>
      <c r="O87" s="188"/>
      <c r="P87" s="188"/>
      <c r="Q87" s="188"/>
      <c r="R87" s="188"/>
      <c r="S87" s="188"/>
      <c r="T87" s="188"/>
      <c r="U87" s="188"/>
    </row>
    <row r="88" spans="1:21" ht="12.75" customHeight="1">
      <c r="A88" s="188"/>
      <c r="B88" s="188"/>
      <c r="C88" s="188"/>
      <c r="D88" s="188"/>
      <c r="E88" s="188"/>
      <c r="F88" s="188"/>
      <c r="G88" s="188"/>
      <c r="H88" s="188"/>
      <c r="I88" s="188"/>
      <c r="J88" s="188"/>
      <c r="K88" s="188"/>
      <c r="L88" s="188"/>
      <c r="M88" s="188"/>
      <c r="N88" s="188"/>
      <c r="O88" s="188"/>
      <c r="P88" s="188"/>
      <c r="Q88" s="188"/>
      <c r="R88" s="188"/>
      <c r="S88" s="188"/>
      <c r="T88" s="188"/>
      <c r="U88" s="188"/>
    </row>
    <row r="89" spans="1:21" ht="12.75" customHeight="1">
      <c r="A89" s="188"/>
      <c r="B89" s="188"/>
      <c r="C89" s="188"/>
      <c r="D89" s="188"/>
      <c r="E89" s="188"/>
      <c r="F89" s="188"/>
      <c r="G89" s="188"/>
      <c r="H89" s="188"/>
      <c r="I89" s="188"/>
      <c r="J89" s="188"/>
      <c r="K89" s="188"/>
      <c r="L89" s="188"/>
      <c r="M89" s="188"/>
      <c r="N89" s="188"/>
      <c r="O89" s="188"/>
      <c r="P89" s="188"/>
      <c r="Q89" s="188"/>
      <c r="R89" s="188"/>
      <c r="S89" s="188"/>
      <c r="T89" s="188"/>
      <c r="U89" s="188"/>
    </row>
    <row r="90" spans="1:21" ht="12.75" customHeight="1">
      <c r="A90" s="188"/>
      <c r="B90" s="188"/>
      <c r="C90" s="188"/>
      <c r="D90" s="188"/>
      <c r="E90" s="188"/>
      <c r="F90" s="188"/>
      <c r="G90" s="188"/>
      <c r="H90" s="188"/>
      <c r="I90" s="188"/>
      <c r="J90" s="188"/>
      <c r="K90" s="188"/>
      <c r="L90" s="188"/>
      <c r="M90" s="188"/>
      <c r="N90" s="188"/>
      <c r="O90" s="188"/>
      <c r="P90" s="188"/>
      <c r="Q90" s="188"/>
      <c r="R90" s="188"/>
      <c r="S90" s="188"/>
      <c r="T90" s="188"/>
      <c r="U90" s="188"/>
    </row>
    <row r="91" spans="1:21" ht="12.75" customHeight="1">
      <c r="A91" s="188"/>
      <c r="B91" s="188"/>
      <c r="C91" s="188"/>
      <c r="D91" s="188"/>
      <c r="E91" s="188"/>
      <c r="F91" s="188"/>
      <c r="G91" s="188"/>
      <c r="H91" s="188"/>
      <c r="I91" s="188"/>
      <c r="J91" s="188"/>
      <c r="K91" s="188"/>
      <c r="L91" s="188"/>
      <c r="M91" s="188"/>
      <c r="N91" s="188"/>
      <c r="O91" s="188"/>
      <c r="P91" s="188"/>
      <c r="Q91" s="188"/>
      <c r="R91" s="188"/>
      <c r="S91" s="188"/>
      <c r="T91" s="188"/>
      <c r="U91" s="188"/>
    </row>
    <row r="92" spans="1:21" ht="12.75" customHeight="1">
      <c r="A92" s="188"/>
      <c r="B92" s="188"/>
      <c r="C92" s="188"/>
      <c r="D92" s="188"/>
      <c r="E92" s="188"/>
      <c r="F92" s="188"/>
      <c r="G92" s="188"/>
      <c r="H92" s="188"/>
      <c r="I92" s="188"/>
      <c r="J92" s="188"/>
      <c r="K92" s="188"/>
      <c r="L92" s="188"/>
      <c r="M92" s="188"/>
      <c r="N92" s="188"/>
      <c r="O92" s="188"/>
      <c r="P92" s="188"/>
      <c r="Q92" s="188"/>
      <c r="R92" s="188"/>
      <c r="S92" s="188"/>
      <c r="T92" s="188"/>
      <c r="U92" s="188"/>
    </row>
    <row r="93" spans="1:21" ht="12.75" customHeight="1">
      <c r="A93" s="188"/>
      <c r="B93" s="188"/>
      <c r="C93" s="188"/>
      <c r="D93" s="188"/>
      <c r="E93" s="188"/>
      <c r="F93" s="188"/>
      <c r="G93" s="188"/>
      <c r="H93" s="188"/>
      <c r="I93" s="188"/>
      <c r="J93" s="188"/>
      <c r="K93" s="188"/>
      <c r="L93" s="188"/>
      <c r="M93" s="188"/>
      <c r="N93" s="188"/>
      <c r="O93" s="188"/>
      <c r="P93" s="188"/>
      <c r="Q93" s="188"/>
      <c r="R93" s="188"/>
      <c r="S93" s="188"/>
      <c r="T93" s="188"/>
      <c r="U93" s="188"/>
    </row>
    <row r="94" spans="1:21" ht="12.75" customHeight="1">
      <c r="A94" s="188"/>
      <c r="B94" s="188"/>
      <c r="C94" s="188"/>
      <c r="D94" s="188"/>
      <c r="E94" s="188"/>
      <c r="F94" s="188"/>
      <c r="G94" s="188"/>
      <c r="H94" s="188"/>
      <c r="I94" s="188"/>
      <c r="J94" s="188"/>
      <c r="K94" s="188"/>
      <c r="L94" s="188"/>
      <c r="M94" s="188"/>
      <c r="N94" s="188"/>
      <c r="O94" s="188"/>
      <c r="P94" s="188"/>
      <c r="Q94" s="188"/>
      <c r="R94" s="188"/>
      <c r="S94" s="188"/>
      <c r="T94" s="188"/>
      <c r="U94" s="188"/>
    </row>
    <row r="95" spans="1:21" ht="12.75" customHeight="1">
      <c r="A95" s="188"/>
      <c r="B95" s="188"/>
      <c r="C95" s="188"/>
      <c r="D95" s="188"/>
      <c r="E95" s="188"/>
      <c r="F95" s="188"/>
      <c r="G95" s="188"/>
      <c r="H95" s="188"/>
      <c r="I95" s="188"/>
      <c r="J95" s="188"/>
      <c r="K95" s="188"/>
      <c r="L95" s="188"/>
      <c r="M95" s="188"/>
      <c r="N95" s="188"/>
      <c r="O95" s="188"/>
      <c r="P95" s="188"/>
      <c r="Q95" s="188"/>
      <c r="R95" s="188"/>
      <c r="S95" s="188"/>
      <c r="T95" s="188"/>
      <c r="U95" s="188"/>
    </row>
    <row r="96" spans="1:21" ht="12.75" customHeight="1">
      <c r="A96" s="188"/>
      <c r="B96" s="188"/>
      <c r="C96" s="188"/>
      <c r="D96" s="188"/>
      <c r="E96" s="188"/>
      <c r="F96" s="188"/>
      <c r="G96" s="188"/>
      <c r="H96" s="188"/>
      <c r="I96" s="188"/>
      <c r="J96" s="188"/>
      <c r="K96" s="188"/>
      <c r="L96" s="188"/>
      <c r="M96" s="188"/>
      <c r="N96" s="188"/>
      <c r="O96" s="188"/>
      <c r="P96" s="188"/>
      <c r="Q96" s="188"/>
      <c r="R96" s="188"/>
      <c r="S96" s="188"/>
      <c r="T96" s="188"/>
      <c r="U96" s="188"/>
    </row>
    <row r="97" spans="1:21" ht="12.75" customHeight="1">
      <c r="A97" s="188"/>
      <c r="B97" s="188"/>
      <c r="C97" s="188"/>
      <c r="D97" s="188"/>
      <c r="E97" s="188"/>
      <c r="F97" s="188"/>
      <c r="G97" s="188"/>
      <c r="H97" s="188"/>
      <c r="I97" s="188"/>
      <c r="J97" s="188"/>
      <c r="K97" s="188"/>
      <c r="L97" s="188"/>
      <c r="M97" s="188"/>
      <c r="N97" s="188"/>
      <c r="O97" s="188"/>
      <c r="P97" s="188"/>
      <c r="Q97" s="188"/>
      <c r="R97" s="188"/>
      <c r="S97" s="188"/>
      <c r="T97" s="188"/>
      <c r="U97" s="188"/>
    </row>
    <row r="98" spans="1:21" ht="12.75" customHeight="1">
      <c r="A98" s="188"/>
      <c r="B98" s="188"/>
      <c r="C98" s="188"/>
      <c r="D98" s="188"/>
      <c r="E98" s="188"/>
      <c r="F98" s="188"/>
      <c r="G98" s="188"/>
      <c r="H98" s="188"/>
      <c r="I98" s="188"/>
      <c r="J98" s="188"/>
      <c r="K98" s="188"/>
      <c r="L98" s="188"/>
      <c r="M98" s="188"/>
      <c r="N98" s="188"/>
      <c r="O98" s="188"/>
      <c r="P98" s="188"/>
      <c r="Q98" s="188"/>
      <c r="R98" s="188"/>
      <c r="S98" s="188"/>
      <c r="T98" s="188"/>
      <c r="U98" s="188"/>
    </row>
    <row r="99" spans="1:21" ht="12.75" customHeight="1">
      <c r="A99" s="188"/>
      <c r="B99" s="188"/>
      <c r="C99" s="188"/>
      <c r="D99" s="188"/>
      <c r="E99" s="188"/>
      <c r="F99" s="188"/>
      <c r="G99" s="188"/>
      <c r="H99" s="188"/>
      <c r="I99" s="188"/>
      <c r="J99" s="188"/>
      <c r="K99" s="188"/>
      <c r="L99" s="188"/>
      <c r="M99" s="188"/>
      <c r="N99" s="188"/>
      <c r="O99" s="188"/>
      <c r="P99" s="188"/>
      <c r="Q99" s="188"/>
      <c r="R99" s="188"/>
      <c r="S99" s="188"/>
      <c r="T99" s="188"/>
      <c r="U99" s="188"/>
    </row>
    <row r="100" spans="1:21" ht="12.75" customHeight="1">
      <c r="A100" s="188"/>
      <c r="B100" s="188"/>
      <c r="C100" s="188"/>
      <c r="D100" s="188"/>
      <c r="E100" s="188"/>
      <c r="F100" s="188"/>
      <c r="G100" s="188"/>
      <c r="H100" s="188"/>
      <c r="I100" s="188"/>
      <c r="J100" s="188"/>
      <c r="K100" s="188"/>
      <c r="L100" s="188"/>
      <c r="M100" s="188"/>
      <c r="N100" s="188"/>
      <c r="O100" s="188"/>
      <c r="P100" s="188"/>
      <c r="Q100" s="188"/>
      <c r="R100" s="188"/>
      <c r="S100" s="188"/>
      <c r="T100" s="188"/>
      <c r="U100" s="188"/>
    </row>
    <row r="101" spans="1:21" ht="12.75" customHeight="1">
      <c r="A101" s="188"/>
      <c r="B101" s="188"/>
      <c r="C101" s="188"/>
      <c r="D101" s="188"/>
      <c r="E101" s="188"/>
      <c r="F101" s="188"/>
      <c r="G101" s="188"/>
      <c r="H101" s="188"/>
      <c r="I101" s="188"/>
      <c r="J101" s="188"/>
      <c r="K101" s="188"/>
      <c r="L101" s="188"/>
      <c r="M101" s="188"/>
      <c r="N101" s="188"/>
      <c r="O101" s="188"/>
      <c r="P101" s="188"/>
      <c r="Q101" s="188"/>
      <c r="R101" s="188"/>
      <c r="S101" s="188"/>
      <c r="T101" s="188"/>
      <c r="U101" s="188"/>
    </row>
    <row r="102" spans="1:21" ht="12.75" customHeight="1">
      <c r="A102" s="188"/>
      <c r="B102" s="188"/>
      <c r="C102" s="188"/>
      <c r="D102" s="188"/>
      <c r="E102" s="188"/>
      <c r="F102" s="188"/>
      <c r="G102" s="188"/>
      <c r="H102" s="188"/>
      <c r="I102" s="188"/>
      <c r="J102" s="188"/>
      <c r="K102" s="188"/>
      <c r="L102" s="188"/>
      <c r="M102" s="188"/>
      <c r="N102" s="188"/>
      <c r="O102" s="188"/>
      <c r="P102" s="188"/>
      <c r="Q102" s="188"/>
      <c r="R102" s="188"/>
      <c r="S102" s="188"/>
      <c r="T102" s="188"/>
      <c r="U102" s="188"/>
    </row>
    <row r="103" spans="1:21" ht="12.75" customHeight="1">
      <c r="A103" s="188"/>
      <c r="B103" s="188"/>
      <c r="C103" s="188"/>
      <c r="D103" s="188"/>
      <c r="E103" s="188"/>
      <c r="F103" s="188"/>
      <c r="G103" s="188"/>
      <c r="H103" s="188"/>
      <c r="I103" s="188"/>
      <c r="J103" s="188"/>
      <c r="K103" s="188"/>
      <c r="L103" s="188"/>
      <c r="M103" s="188"/>
      <c r="N103" s="188"/>
      <c r="O103" s="188"/>
      <c r="P103" s="188"/>
      <c r="Q103" s="188"/>
      <c r="R103" s="188"/>
      <c r="S103" s="188"/>
      <c r="T103" s="188"/>
      <c r="U103" s="188"/>
    </row>
    <row r="104" spans="1:21" ht="12.75" customHeight="1">
      <c r="A104" s="188"/>
      <c r="B104" s="188"/>
      <c r="C104" s="188"/>
      <c r="D104" s="188"/>
      <c r="E104" s="188"/>
      <c r="F104" s="188"/>
      <c r="G104" s="188"/>
      <c r="H104" s="188"/>
      <c r="I104" s="188"/>
      <c r="J104" s="188"/>
      <c r="K104" s="188"/>
      <c r="L104" s="188"/>
      <c r="M104" s="188"/>
      <c r="N104" s="188"/>
      <c r="O104" s="188"/>
      <c r="P104" s="188"/>
      <c r="Q104" s="188"/>
      <c r="R104" s="188"/>
      <c r="S104" s="188"/>
      <c r="T104" s="188"/>
      <c r="U104" s="188"/>
    </row>
    <row r="105" spans="1:21" ht="12.75" customHeight="1">
      <c r="A105" s="188"/>
      <c r="B105" s="188"/>
      <c r="C105" s="188"/>
      <c r="D105" s="188"/>
      <c r="E105" s="188"/>
      <c r="F105" s="188"/>
      <c r="G105" s="188"/>
      <c r="H105" s="188"/>
      <c r="I105" s="188"/>
      <c r="J105" s="188"/>
      <c r="K105" s="188"/>
      <c r="L105" s="188"/>
      <c r="M105" s="188"/>
      <c r="N105" s="188"/>
      <c r="O105" s="188"/>
      <c r="P105" s="188"/>
      <c r="Q105" s="188"/>
      <c r="R105" s="188"/>
      <c r="S105" s="188"/>
      <c r="T105" s="188"/>
      <c r="U105" s="188"/>
    </row>
    <row r="106" spans="1:21" ht="12.75" customHeight="1">
      <c r="A106" s="188"/>
      <c r="B106" s="188"/>
      <c r="C106" s="188"/>
      <c r="D106" s="188"/>
      <c r="E106" s="188"/>
      <c r="F106" s="188"/>
      <c r="G106" s="188"/>
      <c r="H106" s="188"/>
      <c r="I106" s="188"/>
      <c r="J106" s="188"/>
      <c r="K106" s="188"/>
      <c r="L106" s="188"/>
      <c r="M106" s="188"/>
      <c r="N106" s="188"/>
      <c r="O106" s="188"/>
      <c r="P106" s="188"/>
      <c r="Q106" s="188"/>
      <c r="R106" s="188"/>
      <c r="S106" s="188"/>
      <c r="T106" s="188"/>
      <c r="U106" s="188"/>
    </row>
    <row r="107" spans="1:21" ht="12.75" customHeight="1">
      <c r="A107" s="188"/>
      <c r="B107" s="188"/>
      <c r="C107" s="188"/>
      <c r="D107" s="188"/>
      <c r="E107" s="188"/>
      <c r="F107" s="188"/>
      <c r="G107" s="188"/>
      <c r="H107" s="188"/>
      <c r="I107" s="188"/>
      <c r="J107" s="188"/>
      <c r="K107" s="188"/>
      <c r="L107" s="188"/>
      <c r="M107" s="188"/>
      <c r="N107" s="188"/>
      <c r="O107" s="188"/>
      <c r="P107" s="188"/>
      <c r="Q107" s="188"/>
      <c r="R107" s="188"/>
      <c r="S107" s="188"/>
      <c r="T107" s="188"/>
      <c r="U107" s="188"/>
    </row>
    <row r="108" spans="1:21" ht="12.75" customHeight="1">
      <c r="A108" s="188"/>
      <c r="B108" s="188"/>
      <c r="C108" s="188"/>
      <c r="D108" s="188"/>
      <c r="E108" s="188"/>
      <c r="F108" s="188"/>
      <c r="G108" s="188"/>
      <c r="H108" s="188"/>
      <c r="I108" s="188"/>
      <c r="J108" s="188"/>
      <c r="K108" s="188"/>
      <c r="L108" s="188"/>
      <c r="M108" s="188"/>
      <c r="N108" s="188"/>
      <c r="O108" s="188"/>
      <c r="P108" s="188"/>
      <c r="Q108" s="188"/>
      <c r="R108" s="188"/>
      <c r="S108" s="188"/>
      <c r="T108" s="188"/>
      <c r="U108" s="188"/>
    </row>
    <row r="109" spans="1:21" ht="12.75" customHeight="1">
      <c r="A109" s="188"/>
      <c r="B109" s="188"/>
      <c r="C109" s="188"/>
      <c r="D109" s="188"/>
      <c r="E109" s="188"/>
      <c r="F109" s="188"/>
      <c r="G109" s="188"/>
      <c r="H109" s="188"/>
      <c r="I109" s="188"/>
      <c r="J109" s="188"/>
      <c r="K109" s="188"/>
      <c r="L109" s="188"/>
      <c r="M109" s="188"/>
      <c r="N109" s="188"/>
      <c r="O109" s="188"/>
      <c r="P109" s="188"/>
      <c r="Q109" s="188"/>
      <c r="R109" s="188"/>
      <c r="S109" s="188"/>
      <c r="T109" s="188"/>
      <c r="U109" s="188"/>
    </row>
    <row r="110" spans="1:21" ht="12.75" customHeight="1">
      <c r="A110" s="188"/>
      <c r="B110" s="188"/>
      <c r="C110" s="188"/>
      <c r="D110" s="188"/>
      <c r="E110" s="188"/>
      <c r="F110" s="188"/>
      <c r="G110" s="188"/>
      <c r="H110" s="188"/>
      <c r="I110" s="188"/>
      <c r="J110" s="188"/>
      <c r="K110" s="188"/>
      <c r="L110" s="188"/>
      <c r="M110" s="188"/>
      <c r="N110" s="188"/>
      <c r="O110" s="188"/>
      <c r="P110" s="188"/>
      <c r="Q110" s="188"/>
      <c r="R110" s="188"/>
      <c r="S110" s="188"/>
      <c r="T110" s="188"/>
      <c r="U110" s="188"/>
    </row>
    <row r="111" spans="1:21" ht="12.75" customHeight="1">
      <c r="A111" s="188"/>
      <c r="B111" s="188"/>
      <c r="C111" s="188"/>
      <c r="D111" s="188"/>
      <c r="E111" s="188"/>
      <c r="F111" s="188"/>
      <c r="G111" s="188"/>
      <c r="H111" s="188"/>
      <c r="I111" s="188"/>
      <c r="J111" s="188"/>
      <c r="K111" s="188"/>
      <c r="L111" s="188"/>
      <c r="M111" s="188"/>
      <c r="N111" s="188"/>
      <c r="O111" s="188"/>
      <c r="P111" s="188"/>
      <c r="Q111" s="188"/>
      <c r="R111" s="188"/>
      <c r="S111" s="188"/>
      <c r="T111" s="188"/>
      <c r="U111" s="188"/>
    </row>
    <row r="112" spans="1:21" ht="12.75" customHeight="1">
      <c r="A112" s="188"/>
      <c r="B112" s="188"/>
      <c r="C112" s="188"/>
      <c r="D112" s="188"/>
      <c r="E112" s="188"/>
      <c r="F112" s="188"/>
      <c r="G112" s="188"/>
      <c r="H112" s="188"/>
      <c r="I112" s="188"/>
      <c r="J112" s="188"/>
      <c r="K112" s="188"/>
      <c r="L112" s="188"/>
      <c r="M112" s="188"/>
      <c r="N112" s="188"/>
      <c r="O112" s="188"/>
      <c r="P112" s="188"/>
      <c r="Q112" s="188"/>
      <c r="R112" s="188"/>
      <c r="S112" s="188"/>
      <c r="T112" s="188"/>
      <c r="U112" s="188"/>
    </row>
    <row r="113" spans="1:21" ht="12.75" customHeight="1">
      <c r="A113" s="188"/>
      <c r="B113" s="188"/>
      <c r="C113" s="188"/>
      <c r="D113" s="188"/>
      <c r="E113" s="188"/>
      <c r="F113" s="188"/>
      <c r="G113" s="188"/>
      <c r="H113" s="188"/>
      <c r="I113" s="188"/>
      <c r="J113" s="188"/>
      <c r="K113" s="188"/>
      <c r="L113" s="188"/>
      <c r="M113" s="188"/>
      <c r="N113" s="188"/>
      <c r="O113" s="188"/>
      <c r="P113" s="188"/>
      <c r="Q113" s="188"/>
      <c r="R113" s="188"/>
      <c r="S113" s="188"/>
      <c r="T113" s="188"/>
      <c r="U113" s="188"/>
    </row>
    <row r="114" spans="1:21" ht="12.75" customHeight="1">
      <c r="A114" s="188"/>
      <c r="B114" s="188"/>
      <c r="C114" s="188"/>
      <c r="D114" s="188"/>
      <c r="E114" s="188"/>
      <c r="F114" s="188"/>
      <c r="G114" s="188"/>
      <c r="H114" s="188"/>
      <c r="I114" s="188"/>
      <c r="J114" s="188"/>
      <c r="K114" s="188"/>
      <c r="L114" s="188"/>
      <c r="M114" s="188"/>
      <c r="N114" s="188"/>
      <c r="O114" s="188"/>
      <c r="P114" s="188"/>
      <c r="Q114" s="188"/>
      <c r="R114" s="188"/>
      <c r="S114" s="188"/>
      <c r="T114" s="188"/>
      <c r="U114" s="188"/>
    </row>
    <row r="115" spans="1:21" ht="12.75" customHeight="1">
      <c r="A115" s="188"/>
      <c r="B115" s="188"/>
      <c r="C115" s="188"/>
      <c r="D115" s="188"/>
      <c r="E115" s="188"/>
      <c r="F115" s="188"/>
      <c r="G115" s="188"/>
      <c r="H115" s="188"/>
      <c r="I115" s="188"/>
      <c r="J115" s="188"/>
      <c r="K115" s="188"/>
      <c r="L115" s="188"/>
      <c r="M115" s="188"/>
      <c r="N115" s="188"/>
      <c r="O115" s="188"/>
      <c r="P115" s="188"/>
      <c r="Q115" s="188"/>
      <c r="R115" s="188"/>
      <c r="S115" s="188"/>
      <c r="T115" s="188"/>
      <c r="U115" s="188"/>
    </row>
    <row r="116" spans="1:21" ht="12.75" customHeight="1">
      <c r="A116" s="188"/>
      <c r="B116" s="188"/>
      <c r="C116" s="188"/>
      <c r="D116" s="188"/>
      <c r="E116" s="188"/>
      <c r="F116" s="188"/>
      <c r="G116" s="188"/>
      <c r="H116" s="188"/>
      <c r="I116" s="188"/>
      <c r="J116" s="188"/>
      <c r="K116" s="188"/>
      <c r="L116" s="188"/>
      <c r="M116" s="188"/>
      <c r="N116" s="188"/>
      <c r="O116" s="188"/>
      <c r="P116" s="188"/>
      <c r="Q116" s="188"/>
      <c r="R116" s="188"/>
      <c r="S116" s="188"/>
      <c r="T116" s="188"/>
      <c r="U116" s="188"/>
    </row>
    <row r="117" spans="1:21" ht="12.75" customHeight="1">
      <c r="A117" s="188"/>
      <c r="B117" s="188"/>
      <c r="C117" s="188"/>
      <c r="D117" s="188"/>
      <c r="E117" s="188"/>
      <c r="F117" s="188"/>
      <c r="G117" s="188"/>
      <c r="H117" s="188"/>
      <c r="I117" s="188"/>
      <c r="J117" s="188"/>
      <c r="K117" s="188"/>
      <c r="L117" s="188"/>
      <c r="M117" s="188"/>
      <c r="N117" s="188"/>
      <c r="O117" s="188"/>
      <c r="P117" s="188"/>
      <c r="Q117" s="188"/>
      <c r="R117" s="188"/>
      <c r="S117" s="188"/>
      <c r="T117" s="188"/>
      <c r="U117" s="188"/>
    </row>
    <row r="118" spans="1:21" ht="12.75" customHeight="1">
      <c r="A118" s="188"/>
      <c r="B118" s="188"/>
      <c r="C118" s="188"/>
      <c r="D118" s="188"/>
      <c r="E118" s="188"/>
      <c r="F118" s="188"/>
      <c r="G118" s="188"/>
      <c r="H118" s="188"/>
      <c r="I118" s="188"/>
      <c r="J118" s="188"/>
      <c r="K118" s="188"/>
      <c r="L118" s="188"/>
      <c r="M118" s="188"/>
      <c r="N118" s="188"/>
      <c r="O118" s="188"/>
      <c r="P118" s="188"/>
      <c r="Q118" s="188"/>
      <c r="R118" s="188"/>
      <c r="S118" s="188"/>
      <c r="T118" s="188"/>
      <c r="U118" s="188"/>
    </row>
    <row r="119" spans="1:21" ht="12.75" customHeight="1">
      <c r="A119" s="188"/>
      <c r="B119" s="188"/>
      <c r="C119" s="188"/>
      <c r="D119" s="188"/>
      <c r="E119" s="188"/>
      <c r="F119" s="188"/>
      <c r="G119" s="188"/>
      <c r="H119" s="188"/>
      <c r="I119" s="188"/>
      <c r="J119" s="188"/>
      <c r="K119" s="188"/>
      <c r="L119" s="188"/>
      <c r="M119" s="188"/>
      <c r="N119" s="188"/>
      <c r="O119" s="188"/>
      <c r="P119" s="188"/>
      <c r="Q119" s="188"/>
      <c r="R119" s="188"/>
      <c r="S119" s="188"/>
      <c r="T119" s="188"/>
      <c r="U119" s="188"/>
    </row>
    <row r="120" spans="1:21" ht="12.75" customHeight="1">
      <c r="A120" s="188"/>
      <c r="B120" s="188"/>
      <c r="C120" s="188"/>
      <c r="D120" s="188"/>
      <c r="E120" s="188"/>
      <c r="F120" s="188"/>
      <c r="G120" s="188"/>
      <c r="H120" s="188"/>
      <c r="I120" s="188"/>
      <c r="J120" s="188"/>
      <c r="K120" s="188"/>
      <c r="L120" s="188"/>
      <c r="M120" s="188"/>
      <c r="N120" s="188"/>
      <c r="O120" s="188"/>
      <c r="P120" s="188"/>
      <c r="Q120" s="188"/>
      <c r="R120" s="188"/>
      <c r="S120" s="188"/>
      <c r="T120" s="188"/>
      <c r="U120" s="188"/>
    </row>
    <row r="121" spans="1:21" ht="12.75" customHeight="1">
      <c r="A121" s="188"/>
      <c r="B121" s="188"/>
      <c r="C121" s="188"/>
      <c r="D121" s="188"/>
      <c r="E121" s="188"/>
      <c r="F121" s="188"/>
      <c r="G121" s="188"/>
      <c r="H121" s="188"/>
      <c r="I121" s="188"/>
      <c r="J121" s="188"/>
      <c r="K121" s="188"/>
      <c r="L121" s="188"/>
      <c r="M121" s="188"/>
      <c r="N121" s="188"/>
      <c r="O121" s="188"/>
      <c r="P121" s="188"/>
      <c r="Q121" s="188"/>
      <c r="R121" s="188"/>
      <c r="S121" s="188"/>
      <c r="T121" s="188"/>
      <c r="U121" s="188"/>
    </row>
    <row r="122" spans="1:21" ht="12.75" customHeight="1">
      <c r="A122" s="188"/>
      <c r="B122" s="188"/>
      <c r="C122" s="188"/>
      <c r="D122" s="188"/>
      <c r="E122" s="188"/>
      <c r="F122" s="188"/>
      <c r="G122" s="188"/>
      <c r="H122" s="188"/>
      <c r="I122" s="188"/>
      <c r="J122" s="188"/>
      <c r="K122" s="188"/>
      <c r="L122" s="188"/>
      <c r="M122" s="188"/>
      <c r="N122" s="188"/>
      <c r="O122" s="188"/>
      <c r="P122" s="188"/>
      <c r="Q122" s="188"/>
      <c r="R122" s="188"/>
      <c r="S122" s="188"/>
      <c r="T122" s="188"/>
      <c r="U122" s="188"/>
    </row>
    <row r="123" spans="1:21" ht="12.75" customHeight="1">
      <c r="A123" s="188"/>
      <c r="B123" s="188"/>
      <c r="C123" s="188"/>
      <c r="D123" s="188"/>
      <c r="E123" s="188"/>
      <c r="F123" s="188"/>
      <c r="G123" s="188"/>
      <c r="H123" s="188"/>
      <c r="I123" s="188"/>
      <c r="J123" s="188"/>
      <c r="K123" s="188"/>
      <c r="L123" s="188"/>
      <c r="M123" s="188"/>
      <c r="N123" s="188"/>
      <c r="O123" s="188"/>
      <c r="P123" s="188"/>
      <c r="Q123" s="188"/>
      <c r="R123" s="188"/>
      <c r="S123" s="188"/>
      <c r="T123" s="188"/>
      <c r="U123" s="188"/>
    </row>
    <row r="124" spans="1:21" ht="12.75" customHeight="1">
      <c r="A124" s="188"/>
      <c r="B124" s="188"/>
      <c r="C124" s="188"/>
      <c r="D124" s="188"/>
      <c r="E124" s="188"/>
      <c r="F124" s="188"/>
      <c r="G124" s="188"/>
      <c r="H124" s="188"/>
      <c r="I124" s="188"/>
      <c r="J124" s="188"/>
      <c r="K124" s="188"/>
      <c r="L124" s="188"/>
      <c r="M124" s="188"/>
      <c r="N124" s="188"/>
      <c r="O124" s="188"/>
      <c r="P124" s="188"/>
      <c r="Q124" s="188"/>
      <c r="R124" s="188"/>
      <c r="S124" s="188"/>
      <c r="T124" s="188"/>
      <c r="U124" s="188"/>
    </row>
    <row r="125" spans="1:21" ht="12.75" customHeight="1">
      <c r="A125" s="188"/>
      <c r="B125" s="188"/>
      <c r="C125" s="188"/>
      <c r="D125" s="188"/>
      <c r="E125" s="188"/>
      <c r="F125" s="188"/>
      <c r="G125" s="188"/>
      <c r="H125" s="188"/>
      <c r="I125" s="188"/>
      <c r="J125" s="188"/>
      <c r="K125" s="188"/>
      <c r="L125" s="188"/>
      <c r="M125" s="188"/>
      <c r="N125" s="188"/>
      <c r="O125" s="188"/>
      <c r="P125" s="188"/>
      <c r="Q125" s="188"/>
      <c r="R125" s="188"/>
      <c r="S125" s="188"/>
      <c r="T125" s="188"/>
      <c r="U125" s="188"/>
    </row>
    <row r="126" spans="1:21" ht="12.75" customHeight="1">
      <c r="A126" s="188"/>
      <c r="B126" s="188"/>
      <c r="C126" s="188"/>
      <c r="D126" s="188"/>
      <c r="E126" s="188"/>
      <c r="F126" s="188"/>
      <c r="G126" s="188"/>
      <c r="H126" s="188"/>
      <c r="I126" s="188"/>
      <c r="J126" s="188"/>
      <c r="K126" s="188"/>
      <c r="L126" s="188"/>
      <c r="M126" s="188"/>
      <c r="N126" s="188"/>
      <c r="O126" s="188"/>
      <c r="P126" s="188"/>
      <c r="Q126" s="188"/>
      <c r="R126" s="188"/>
      <c r="S126" s="188"/>
      <c r="T126" s="188"/>
      <c r="U126" s="188"/>
    </row>
    <row r="127" spans="1:21" ht="12.75" customHeight="1">
      <c r="A127" s="188"/>
      <c r="B127" s="188"/>
      <c r="C127" s="188"/>
      <c r="D127" s="188"/>
      <c r="E127" s="188"/>
      <c r="F127" s="188"/>
      <c r="G127" s="188"/>
      <c r="H127" s="188"/>
      <c r="I127" s="188"/>
      <c r="J127" s="188"/>
      <c r="K127" s="188"/>
      <c r="L127" s="188"/>
      <c r="M127" s="188"/>
      <c r="N127" s="188"/>
      <c r="O127" s="188"/>
      <c r="P127" s="188"/>
      <c r="Q127" s="188"/>
      <c r="R127" s="188"/>
      <c r="S127" s="188"/>
      <c r="T127" s="188"/>
      <c r="U127" s="188"/>
    </row>
    <row r="128" spans="1:21" ht="12.75" customHeight="1">
      <c r="A128" s="188"/>
      <c r="B128" s="188"/>
      <c r="C128" s="188"/>
      <c r="D128" s="188"/>
      <c r="E128" s="188"/>
      <c r="F128" s="188"/>
      <c r="G128" s="188"/>
      <c r="H128" s="188"/>
      <c r="I128" s="188"/>
      <c r="J128" s="188"/>
      <c r="K128" s="188"/>
      <c r="L128" s="188"/>
      <c r="M128" s="188"/>
      <c r="N128" s="188"/>
      <c r="O128" s="188"/>
      <c r="P128" s="188"/>
      <c r="Q128" s="188"/>
      <c r="R128" s="188"/>
      <c r="S128" s="188"/>
      <c r="T128" s="188"/>
      <c r="U128" s="188"/>
    </row>
    <row r="129" spans="1:21" ht="12.75" customHeight="1">
      <c r="A129" s="188"/>
      <c r="B129" s="188"/>
      <c r="C129" s="188"/>
      <c r="D129" s="188"/>
      <c r="E129" s="188"/>
      <c r="F129" s="188"/>
      <c r="G129" s="188"/>
      <c r="H129" s="188"/>
      <c r="I129" s="188"/>
      <c r="J129" s="188"/>
      <c r="K129" s="188"/>
      <c r="L129" s="188"/>
      <c r="M129" s="188"/>
      <c r="N129" s="188"/>
      <c r="O129" s="188"/>
      <c r="P129" s="188"/>
      <c r="Q129" s="188"/>
      <c r="R129" s="188"/>
      <c r="S129" s="188"/>
      <c r="T129" s="188"/>
      <c r="U129" s="188"/>
    </row>
    <row r="130" spans="1:21" ht="12.75" customHeight="1">
      <c r="A130" s="188"/>
      <c r="B130" s="188"/>
      <c r="C130" s="188"/>
      <c r="D130" s="188"/>
      <c r="E130" s="188"/>
      <c r="F130" s="188"/>
      <c r="G130" s="188"/>
      <c r="H130" s="188"/>
      <c r="I130" s="188"/>
      <c r="J130" s="188"/>
      <c r="K130" s="188"/>
      <c r="L130" s="188"/>
      <c r="M130" s="188"/>
      <c r="N130" s="188"/>
      <c r="O130" s="188"/>
      <c r="P130" s="188"/>
      <c r="Q130" s="188"/>
      <c r="R130" s="188"/>
      <c r="S130" s="188"/>
      <c r="T130" s="188"/>
      <c r="U130" s="188"/>
    </row>
    <row r="131" spans="1:21" ht="12.75" customHeight="1">
      <c r="A131" s="188"/>
      <c r="B131" s="188"/>
      <c r="C131" s="188"/>
      <c r="D131" s="188"/>
      <c r="E131" s="188"/>
      <c r="F131" s="188"/>
      <c r="G131" s="188"/>
      <c r="H131" s="188"/>
      <c r="I131" s="188"/>
      <c r="J131" s="188"/>
      <c r="K131" s="188"/>
      <c r="L131" s="188"/>
      <c r="M131" s="188"/>
      <c r="N131" s="188"/>
      <c r="O131" s="188"/>
      <c r="P131" s="188"/>
      <c r="Q131" s="188"/>
      <c r="R131" s="188"/>
      <c r="S131" s="188"/>
      <c r="T131" s="188"/>
      <c r="U131" s="188"/>
    </row>
    <row r="132" spans="1:21" ht="12.75" customHeight="1">
      <c r="A132" s="188"/>
      <c r="B132" s="188"/>
      <c r="C132" s="188"/>
      <c r="D132" s="188"/>
      <c r="E132" s="188"/>
      <c r="F132" s="188"/>
      <c r="G132" s="188"/>
      <c r="H132" s="188"/>
      <c r="I132" s="188"/>
      <c r="J132" s="188"/>
      <c r="K132" s="188"/>
      <c r="L132" s="188"/>
      <c r="M132" s="188"/>
      <c r="N132" s="188"/>
      <c r="O132" s="188"/>
      <c r="P132" s="188"/>
      <c r="Q132" s="188"/>
      <c r="R132" s="188"/>
      <c r="S132" s="188"/>
      <c r="T132" s="188"/>
      <c r="U132" s="188"/>
    </row>
    <row r="133" spans="1:21" ht="12.75" customHeight="1">
      <c r="A133" s="188"/>
      <c r="B133" s="188"/>
      <c r="C133" s="188"/>
      <c r="D133" s="188"/>
      <c r="E133" s="188"/>
      <c r="F133" s="188"/>
      <c r="G133" s="188"/>
      <c r="H133" s="188"/>
      <c r="I133" s="188"/>
      <c r="J133" s="188"/>
      <c r="K133" s="188"/>
      <c r="L133" s="188"/>
      <c r="M133" s="188"/>
      <c r="N133" s="188"/>
      <c r="O133" s="188"/>
      <c r="P133" s="188"/>
      <c r="Q133" s="188"/>
      <c r="R133" s="188"/>
      <c r="S133" s="188"/>
      <c r="T133" s="188"/>
      <c r="U133" s="188"/>
    </row>
    <row r="134" spans="1:21" ht="12.75" customHeight="1">
      <c r="A134" s="188"/>
      <c r="B134" s="188"/>
      <c r="C134" s="188"/>
      <c r="D134" s="188"/>
      <c r="E134" s="188"/>
      <c r="F134" s="188"/>
      <c r="G134" s="188"/>
      <c r="H134" s="188"/>
      <c r="I134" s="188"/>
      <c r="J134" s="188"/>
      <c r="K134" s="188"/>
      <c r="L134" s="188"/>
      <c r="M134" s="188"/>
      <c r="N134" s="188"/>
      <c r="O134" s="188"/>
      <c r="P134" s="188"/>
      <c r="Q134" s="188"/>
      <c r="R134" s="188"/>
      <c r="S134" s="188"/>
      <c r="T134" s="188"/>
      <c r="U134" s="188"/>
    </row>
    <row r="135" spans="1:21" ht="12.75" customHeight="1">
      <c r="A135" s="188"/>
      <c r="B135" s="188"/>
      <c r="C135" s="188"/>
      <c r="D135" s="188"/>
      <c r="E135" s="188"/>
      <c r="F135" s="188"/>
      <c r="G135" s="188"/>
      <c r="H135" s="188"/>
      <c r="I135" s="188"/>
      <c r="J135" s="188"/>
      <c r="K135" s="188"/>
      <c r="L135" s="188"/>
      <c r="M135" s="188"/>
      <c r="N135" s="188"/>
      <c r="O135" s="188"/>
      <c r="P135" s="188"/>
      <c r="Q135" s="188"/>
      <c r="R135" s="188"/>
      <c r="S135" s="188"/>
      <c r="T135" s="188"/>
      <c r="U135" s="188"/>
    </row>
    <row r="136" spans="1:21" ht="12.75" customHeight="1">
      <c r="A136" s="188"/>
      <c r="B136" s="188"/>
      <c r="C136" s="188"/>
      <c r="D136" s="188"/>
      <c r="E136" s="188"/>
      <c r="F136" s="188"/>
      <c r="G136" s="188"/>
      <c r="H136" s="188"/>
      <c r="I136" s="188"/>
      <c r="J136" s="188"/>
      <c r="K136" s="188"/>
      <c r="L136" s="188"/>
      <c r="M136" s="188"/>
      <c r="N136" s="188"/>
      <c r="O136" s="188"/>
      <c r="P136" s="188"/>
      <c r="Q136" s="188"/>
      <c r="R136" s="188"/>
      <c r="S136" s="188"/>
      <c r="T136" s="188"/>
      <c r="U136" s="188"/>
    </row>
    <row r="137" spans="1:21" ht="12.75" customHeight="1">
      <c r="A137" s="188"/>
      <c r="B137" s="188"/>
      <c r="C137" s="188"/>
      <c r="D137" s="188"/>
      <c r="E137" s="188"/>
      <c r="F137" s="188"/>
      <c r="G137" s="188"/>
      <c r="H137" s="188"/>
      <c r="I137" s="188"/>
      <c r="J137" s="188"/>
      <c r="K137" s="188"/>
      <c r="L137" s="188"/>
      <c r="M137" s="188"/>
      <c r="N137" s="188"/>
      <c r="O137" s="188"/>
      <c r="P137" s="188"/>
      <c r="Q137" s="188"/>
      <c r="R137" s="188"/>
      <c r="S137" s="188"/>
      <c r="T137" s="188"/>
      <c r="U137" s="188"/>
    </row>
    <row r="138" spans="1:21" ht="12.75" customHeight="1">
      <c r="A138" s="188"/>
      <c r="B138" s="188"/>
      <c r="C138" s="188"/>
      <c r="D138" s="188"/>
      <c r="E138" s="188"/>
      <c r="F138" s="188"/>
      <c r="G138" s="188"/>
      <c r="H138" s="188"/>
      <c r="I138" s="188"/>
      <c r="J138" s="188"/>
      <c r="K138" s="188"/>
      <c r="L138" s="188"/>
      <c r="M138" s="188"/>
      <c r="N138" s="188"/>
      <c r="O138" s="188"/>
      <c r="P138" s="188"/>
      <c r="Q138" s="188"/>
      <c r="R138" s="188"/>
      <c r="S138" s="188"/>
      <c r="T138" s="188"/>
      <c r="U138" s="188"/>
    </row>
    <row r="139" spans="1:21" ht="12.75" customHeight="1">
      <c r="A139" s="188"/>
      <c r="B139" s="188"/>
      <c r="C139" s="188"/>
      <c r="D139" s="188"/>
      <c r="E139" s="188"/>
      <c r="F139" s="188"/>
      <c r="G139" s="188"/>
      <c r="H139" s="188"/>
      <c r="I139" s="188"/>
      <c r="J139" s="188"/>
      <c r="K139" s="188"/>
      <c r="L139" s="188"/>
      <c r="M139" s="188"/>
      <c r="N139" s="188"/>
      <c r="O139" s="188"/>
      <c r="P139" s="188"/>
      <c r="Q139" s="188"/>
      <c r="R139" s="188"/>
      <c r="S139" s="188"/>
      <c r="T139" s="188"/>
      <c r="U139" s="188"/>
    </row>
    <row r="140" spans="1:21" ht="12.75" customHeight="1">
      <c r="A140" s="188"/>
      <c r="B140" s="188"/>
      <c r="C140" s="188"/>
      <c r="D140" s="188"/>
      <c r="E140" s="188"/>
      <c r="F140" s="188"/>
      <c r="G140" s="188"/>
      <c r="H140" s="188"/>
      <c r="I140" s="188"/>
      <c r="J140" s="188"/>
      <c r="K140" s="188"/>
      <c r="L140" s="188"/>
      <c r="M140" s="188"/>
      <c r="N140" s="188"/>
      <c r="O140" s="188"/>
      <c r="P140" s="188"/>
      <c r="Q140" s="188"/>
      <c r="R140" s="188"/>
      <c r="S140" s="188"/>
      <c r="T140" s="188"/>
      <c r="U140" s="188"/>
    </row>
    <row r="141" spans="1:21" ht="12.75" customHeight="1">
      <c r="A141" s="188"/>
      <c r="B141" s="188"/>
      <c r="C141" s="188"/>
      <c r="D141" s="188"/>
      <c r="E141" s="188"/>
      <c r="F141" s="188"/>
      <c r="G141" s="188"/>
      <c r="H141" s="188"/>
      <c r="I141" s="188"/>
      <c r="J141" s="188"/>
      <c r="K141" s="188"/>
      <c r="L141" s="188"/>
      <c r="M141" s="188"/>
      <c r="N141" s="188"/>
      <c r="O141" s="188"/>
      <c r="P141" s="188"/>
      <c r="Q141" s="188"/>
      <c r="R141" s="188"/>
      <c r="S141" s="188"/>
      <c r="T141" s="188"/>
      <c r="U141" s="188"/>
    </row>
    <row r="142" spans="1:21" ht="12.75" customHeight="1">
      <c r="A142" s="188"/>
      <c r="B142" s="188"/>
      <c r="C142" s="188"/>
      <c r="D142" s="188"/>
      <c r="E142" s="188"/>
      <c r="F142" s="188"/>
      <c r="G142" s="188"/>
      <c r="H142" s="188"/>
      <c r="I142" s="188"/>
      <c r="J142" s="188"/>
      <c r="K142" s="188"/>
      <c r="L142" s="188"/>
      <c r="M142" s="188"/>
      <c r="N142" s="188"/>
      <c r="O142" s="188"/>
      <c r="P142" s="188"/>
      <c r="Q142" s="188"/>
      <c r="R142" s="188"/>
      <c r="S142" s="188"/>
      <c r="T142" s="188"/>
      <c r="U142" s="188"/>
    </row>
    <row r="143" spans="1:21" ht="12.75" customHeight="1">
      <c r="A143" s="188"/>
      <c r="B143" s="188"/>
      <c r="C143" s="188"/>
      <c r="D143" s="188"/>
      <c r="E143" s="188"/>
      <c r="F143" s="188"/>
      <c r="G143" s="188"/>
      <c r="H143" s="188"/>
      <c r="I143" s="188"/>
      <c r="J143" s="188"/>
      <c r="K143" s="188"/>
      <c r="L143" s="188"/>
      <c r="M143" s="188"/>
      <c r="N143" s="188"/>
      <c r="O143" s="188"/>
      <c r="P143" s="188"/>
      <c r="Q143" s="188"/>
      <c r="R143" s="188"/>
      <c r="S143" s="188"/>
      <c r="T143" s="188"/>
      <c r="U143" s="188"/>
    </row>
    <row r="144" spans="1:21" ht="12.75" customHeight="1">
      <c r="A144" s="188"/>
      <c r="B144" s="188"/>
      <c r="C144" s="188"/>
      <c r="D144" s="188"/>
      <c r="E144" s="188"/>
      <c r="F144" s="188"/>
      <c r="G144" s="188"/>
      <c r="H144" s="188"/>
      <c r="I144" s="188"/>
      <c r="J144" s="188"/>
      <c r="K144" s="188"/>
      <c r="L144" s="188"/>
      <c r="M144" s="188"/>
      <c r="N144" s="188"/>
      <c r="O144" s="188"/>
      <c r="P144" s="188"/>
      <c r="Q144" s="188"/>
      <c r="R144" s="188"/>
      <c r="S144" s="188"/>
      <c r="T144" s="188"/>
      <c r="U144" s="188"/>
    </row>
    <row r="145" spans="1:21" ht="12.75" customHeight="1">
      <c r="A145" s="188"/>
      <c r="B145" s="188"/>
      <c r="C145" s="188"/>
      <c r="D145" s="188"/>
      <c r="E145" s="188"/>
      <c r="F145" s="188"/>
      <c r="G145" s="188"/>
      <c r="H145" s="188"/>
      <c r="I145" s="188"/>
      <c r="J145" s="188"/>
      <c r="K145" s="188"/>
      <c r="L145" s="188"/>
      <c r="M145" s="188"/>
      <c r="N145" s="188"/>
      <c r="O145" s="188"/>
      <c r="P145" s="188"/>
      <c r="Q145" s="188"/>
      <c r="R145" s="188"/>
      <c r="S145" s="188"/>
      <c r="T145" s="188"/>
      <c r="U145" s="188"/>
    </row>
    <row r="146" spans="1:21" ht="12.75" customHeight="1">
      <c r="A146" s="188"/>
      <c r="B146" s="188"/>
      <c r="C146" s="188"/>
      <c r="D146" s="188"/>
      <c r="E146" s="188"/>
      <c r="F146" s="188"/>
      <c r="G146" s="188"/>
      <c r="H146" s="188"/>
      <c r="I146" s="188"/>
      <c r="J146" s="188"/>
      <c r="K146" s="188"/>
      <c r="L146" s="188"/>
      <c r="M146" s="188"/>
      <c r="N146" s="188"/>
      <c r="O146" s="188"/>
      <c r="P146" s="188"/>
      <c r="Q146" s="188"/>
      <c r="R146" s="188"/>
      <c r="S146" s="188"/>
      <c r="T146" s="188"/>
      <c r="U146" s="188"/>
    </row>
    <row r="147" spans="1:21" ht="12.75" customHeight="1">
      <c r="A147" s="188"/>
      <c r="B147" s="188"/>
      <c r="C147" s="188"/>
      <c r="D147" s="188"/>
      <c r="E147" s="188"/>
      <c r="F147" s="188"/>
      <c r="G147" s="188"/>
      <c r="H147" s="188"/>
      <c r="I147" s="188"/>
      <c r="J147" s="188"/>
      <c r="K147" s="188"/>
      <c r="L147" s="188"/>
      <c r="M147" s="188"/>
      <c r="N147" s="188"/>
      <c r="O147" s="188"/>
      <c r="P147" s="188"/>
      <c r="Q147" s="188"/>
      <c r="R147" s="188"/>
      <c r="S147" s="188"/>
      <c r="T147" s="188"/>
      <c r="U147" s="188"/>
    </row>
    <row r="148" spans="1:21" ht="12.75" customHeight="1">
      <c r="A148" s="188"/>
      <c r="B148" s="188"/>
      <c r="C148" s="188"/>
      <c r="D148" s="188"/>
      <c r="E148" s="188"/>
      <c r="F148" s="188"/>
      <c r="G148" s="188"/>
      <c r="H148" s="188"/>
      <c r="I148" s="188"/>
      <c r="J148" s="188"/>
      <c r="K148" s="188"/>
      <c r="L148" s="188"/>
      <c r="M148" s="188"/>
      <c r="N148" s="188"/>
      <c r="O148" s="188"/>
      <c r="P148" s="188"/>
      <c r="Q148" s="188"/>
      <c r="R148" s="188"/>
      <c r="S148" s="188"/>
      <c r="T148" s="188"/>
      <c r="U148" s="188"/>
    </row>
    <row r="149" spans="1:21" ht="12.75" customHeight="1">
      <c r="A149" s="188"/>
      <c r="B149" s="188"/>
      <c r="C149" s="188"/>
      <c r="D149" s="188"/>
      <c r="E149" s="188"/>
      <c r="F149" s="188"/>
      <c r="G149" s="188"/>
      <c r="H149" s="188"/>
      <c r="I149" s="188"/>
      <c r="J149" s="188"/>
      <c r="K149" s="188"/>
      <c r="L149" s="188"/>
      <c r="M149" s="188"/>
      <c r="N149" s="188"/>
      <c r="O149" s="188"/>
      <c r="P149" s="188"/>
      <c r="Q149" s="188"/>
      <c r="R149" s="188"/>
      <c r="S149" s="188"/>
      <c r="T149" s="188"/>
      <c r="U149" s="188"/>
    </row>
    <row r="150" spans="1:21" ht="12.75" customHeight="1">
      <c r="A150" s="188"/>
      <c r="B150" s="188"/>
      <c r="C150" s="188"/>
      <c r="D150" s="188"/>
      <c r="E150" s="188"/>
      <c r="F150" s="188"/>
      <c r="G150" s="188"/>
      <c r="H150" s="188"/>
      <c r="I150" s="188"/>
      <c r="J150" s="188"/>
      <c r="K150" s="188"/>
      <c r="L150" s="188"/>
      <c r="M150" s="188"/>
      <c r="N150" s="188"/>
      <c r="O150" s="188"/>
      <c r="P150" s="188"/>
      <c r="Q150" s="188"/>
      <c r="R150" s="188"/>
      <c r="S150" s="188"/>
      <c r="T150" s="188"/>
      <c r="U150" s="188"/>
    </row>
    <row r="151" spans="1:21" ht="12.75" customHeight="1">
      <c r="A151" s="188"/>
      <c r="B151" s="188"/>
      <c r="C151" s="188"/>
      <c r="D151" s="188"/>
      <c r="E151" s="188"/>
      <c r="F151" s="188"/>
      <c r="G151" s="188"/>
      <c r="H151" s="188"/>
      <c r="I151" s="188"/>
      <c r="J151" s="188"/>
      <c r="K151" s="188"/>
      <c r="L151" s="188"/>
      <c r="M151" s="188"/>
      <c r="N151" s="188"/>
      <c r="O151" s="188"/>
      <c r="P151" s="188"/>
      <c r="Q151" s="188"/>
      <c r="R151" s="188"/>
      <c r="S151" s="188"/>
      <c r="T151" s="188"/>
      <c r="U151" s="188"/>
    </row>
    <row r="152" spans="1:21" ht="12.75" customHeight="1">
      <c r="A152" s="188"/>
      <c r="B152" s="188"/>
      <c r="C152" s="188"/>
      <c r="D152" s="188"/>
      <c r="E152" s="188"/>
      <c r="F152" s="188"/>
      <c r="G152" s="188"/>
      <c r="H152" s="188"/>
      <c r="I152" s="188"/>
      <c r="J152" s="188"/>
      <c r="K152" s="188"/>
      <c r="L152" s="188"/>
      <c r="M152" s="188"/>
      <c r="N152" s="188"/>
      <c r="O152" s="188"/>
      <c r="P152" s="188"/>
      <c r="Q152" s="188"/>
      <c r="R152" s="188"/>
      <c r="S152" s="188"/>
      <c r="T152" s="188"/>
      <c r="U152" s="188"/>
    </row>
    <row r="153" spans="1:21" ht="12.75" customHeight="1">
      <c r="A153" s="188"/>
      <c r="B153" s="188"/>
      <c r="C153" s="188"/>
      <c r="D153" s="188"/>
      <c r="E153" s="188"/>
      <c r="F153" s="188"/>
      <c r="G153" s="188"/>
      <c r="H153" s="188"/>
      <c r="I153" s="188"/>
      <c r="J153" s="188"/>
      <c r="K153" s="188"/>
      <c r="L153" s="188"/>
      <c r="M153" s="188"/>
      <c r="N153" s="188"/>
      <c r="O153" s="188"/>
      <c r="P153" s="188"/>
      <c r="Q153" s="188"/>
      <c r="R153" s="188"/>
      <c r="S153" s="188"/>
      <c r="T153" s="188"/>
      <c r="U153" s="188"/>
    </row>
    <row r="154" spans="1:21" ht="12.75" customHeight="1">
      <c r="A154" s="188"/>
      <c r="B154" s="188"/>
      <c r="C154" s="188"/>
      <c r="D154" s="188"/>
      <c r="E154" s="188"/>
      <c r="F154" s="188"/>
      <c r="G154" s="188"/>
      <c r="H154" s="188"/>
      <c r="I154" s="188"/>
      <c r="J154" s="188"/>
      <c r="K154" s="188"/>
      <c r="L154" s="188"/>
      <c r="M154" s="188"/>
      <c r="N154" s="188"/>
      <c r="O154" s="188"/>
      <c r="P154" s="188"/>
      <c r="Q154" s="188"/>
      <c r="R154" s="188"/>
      <c r="S154" s="188"/>
      <c r="T154" s="188"/>
      <c r="U154" s="188"/>
    </row>
    <row r="155" spans="1:21" ht="12.75" customHeight="1">
      <c r="A155" s="188"/>
      <c r="B155" s="188"/>
      <c r="C155" s="188"/>
      <c r="D155" s="188"/>
      <c r="E155" s="188"/>
      <c r="F155" s="188"/>
      <c r="G155" s="188"/>
      <c r="H155" s="188"/>
      <c r="I155" s="188"/>
      <c r="J155" s="188"/>
      <c r="K155" s="188"/>
      <c r="L155" s="188"/>
      <c r="M155" s="188"/>
      <c r="N155" s="188"/>
      <c r="O155" s="188"/>
      <c r="P155" s="188"/>
      <c r="Q155" s="188"/>
      <c r="R155" s="188"/>
      <c r="S155" s="188"/>
      <c r="T155" s="188"/>
      <c r="U155" s="188"/>
    </row>
    <row r="156" spans="1:21" ht="12.75" customHeight="1">
      <c r="A156" s="188"/>
      <c r="B156" s="188"/>
      <c r="C156" s="188"/>
      <c r="D156" s="188"/>
      <c r="E156" s="188"/>
      <c r="F156" s="188"/>
      <c r="G156" s="188"/>
      <c r="H156" s="188"/>
      <c r="I156" s="188"/>
      <c r="J156" s="188"/>
      <c r="K156" s="188"/>
      <c r="L156" s="188"/>
      <c r="M156" s="188"/>
      <c r="N156" s="188"/>
      <c r="O156" s="188"/>
      <c r="P156" s="188"/>
      <c r="Q156" s="188"/>
      <c r="R156" s="188"/>
      <c r="S156" s="188"/>
      <c r="T156" s="188"/>
      <c r="U156" s="188"/>
    </row>
    <row r="157" spans="1:21" ht="12.75" customHeight="1">
      <c r="A157" s="188"/>
      <c r="B157" s="188"/>
      <c r="C157" s="188"/>
      <c r="D157" s="188"/>
      <c r="E157" s="188"/>
      <c r="F157" s="188"/>
      <c r="G157" s="188"/>
      <c r="H157" s="188"/>
      <c r="I157" s="188"/>
      <c r="J157" s="188"/>
      <c r="K157" s="188"/>
      <c r="L157" s="188"/>
      <c r="M157" s="188"/>
      <c r="N157" s="188"/>
      <c r="O157" s="188"/>
      <c r="P157" s="188"/>
      <c r="Q157" s="188"/>
      <c r="R157" s="188"/>
      <c r="S157" s="188"/>
      <c r="T157" s="188"/>
      <c r="U157" s="188"/>
    </row>
    <row r="158" spans="1:21" ht="12.75" customHeight="1">
      <c r="A158" s="188"/>
      <c r="B158" s="188"/>
      <c r="C158" s="188"/>
      <c r="D158" s="188"/>
      <c r="E158" s="188"/>
      <c r="F158" s="188"/>
      <c r="G158" s="188"/>
      <c r="H158" s="188"/>
      <c r="I158" s="188"/>
      <c r="J158" s="188"/>
      <c r="K158" s="188"/>
      <c r="L158" s="188"/>
      <c r="M158" s="188"/>
      <c r="N158" s="188"/>
      <c r="O158" s="188"/>
      <c r="P158" s="188"/>
      <c r="Q158" s="188"/>
      <c r="R158" s="188"/>
      <c r="S158" s="188"/>
      <c r="T158" s="188"/>
      <c r="U158" s="188"/>
    </row>
    <row r="159" spans="1:21" ht="12.75" customHeight="1">
      <c r="A159" s="188"/>
      <c r="B159" s="188"/>
      <c r="C159" s="188"/>
      <c r="D159" s="188"/>
      <c r="E159" s="188"/>
      <c r="F159" s="188"/>
      <c r="G159" s="188"/>
      <c r="H159" s="188"/>
      <c r="I159" s="188"/>
      <c r="J159" s="188"/>
      <c r="K159" s="188"/>
      <c r="L159" s="188"/>
      <c r="M159" s="188"/>
      <c r="N159" s="188"/>
      <c r="O159" s="188"/>
      <c r="P159" s="188"/>
      <c r="Q159" s="188"/>
      <c r="R159" s="188"/>
      <c r="S159" s="188"/>
      <c r="T159" s="188"/>
      <c r="U159" s="188"/>
    </row>
    <row r="160" spans="1:21" ht="12.75" customHeight="1">
      <c r="A160" s="188"/>
      <c r="B160" s="188"/>
      <c r="C160" s="188"/>
      <c r="D160" s="188"/>
      <c r="E160" s="188"/>
      <c r="F160" s="188"/>
      <c r="G160" s="188"/>
      <c r="H160" s="188"/>
      <c r="I160" s="188"/>
      <c r="J160" s="188"/>
      <c r="K160" s="188"/>
      <c r="L160" s="188"/>
      <c r="M160" s="188"/>
      <c r="N160" s="188"/>
      <c r="O160" s="188"/>
      <c r="P160" s="188"/>
      <c r="Q160" s="188"/>
      <c r="R160" s="188"/>
      <c r="S160" s="188"/>
      <c r="T160" s="188"/>
      <c r="U160" s="188"/>
    </row>
    <row r="161" spans="1:21" ht="12.75" customHeight="1">
      <c r="A161" s="188"/>
      <c r="B161" s="188"/>
      <c r="C161" s="188"/>
      <c r="D161" s="188"/>
      <c r="E161" s="188"/>
      <c r="F161" s="188"/>
      <c r="G161" s="188"/>
      <c r="H161" s="188"/>
      <c r="I161" s="188"/>
      <c r="J161" s="188"/>
      <c r="K161" s="188"/>
      <c r="L161" s="188"/>
      <c r="M161" s="188"/>
      <c r="N161" s="188"/>
      <c r="O161" s="188"/>
      <c r="P161" s="188"/>
      <c r="Q161" s="188"/>
      <c r="R161" s="188"/>
      <c r="S161" s="188"/>
      <c r="T161" s="188"/>
      <c r="U161" s="188"/>
    </row>
    <row r="162" spans="1:21" ht="12.75" customHeight="1">
      <c r="A162" s="188"/>
      <c r="B162" s="188"/>
      <c r="C162" s="188"/>
      <c r="D162" s="188"/>
      <c r="E162" s="188"/>
      <c r="F162" s="188"/>
      <c r="G162" s="188"/>
      <c r="H162" s="188"/>
      <c r="I162" s="188"/>
      <c r="J162" s="188"/>
      <c r="K162" s="188"/>
      <c r="L162" s="188"/>
      <c r="M162" s="188"/>
      <c r="N162" s="188"/>
      <c r="O162" s="188"/>
      <c r="P162" s="188"/>
      <c r="Q162" s="188"/>
      <c r="R162" s="188"/>
      <c r="S162" s="188"/>
      <c r="T162" s="188"/>
      <c r="U162" s="188"/>
    </row>
    <row r="163" spans="1:21" ht="12.75" customHeight="1">
      <c r="A163" s="188"/>
      <c r="B163" s="188"/>
      <c r="C163" s="188"/>
      <c r="D163" s="188"/>
      <c r="E163" s="188"/>
      <c r="F163" s="188"/>
      <c r="G163" s="188"/>
      <c r="H163" s="188"/>
      <c r="I163" s="188"/>
      <c r="J163" s="188"/>
      <c r="K163" s="188"/>
      <c r="L163" s="188"/>
      <c r="M163" s="188"/>
      <c r="N163" s="188"/>
      <c r="O163" s="188"/>
      <c r="P163" s="188"/>
      <c r="Q163" s="188"/>
      <c r="R163" s="188"/>
      <c r="S163" s="188"/>
      <c r="T163" s="188"/>
      <c r="U163" s="188"/>
    </row>
    <row r="164" spans="1:21" ht="12.75" customHeight="1">
      <c r="A164" s="188"/>
      <c r="B164" s="188"/>
      <c r="C164" s="188"/>
      <c r="D164" s="188"/>
      <c r="E164" s="188"/>
      <c r="F164" s="188"/>
      <c r="G164" s="188"/>
      <c r="H164" s="188"/>
      <c r="I164" s="188"/>
      <c r="J164" s="188"/>
      <c r="K164" s="188"/>
      <c r="L164" s="188"/>
      <c r="M164" s="188"/>
      <c r="N164" s="188"/>
      <c r="O164" s="188"/>
      <c r="P164" s="188"/>
      <c r="Q164" s="188"/>
      <c r="R164" s="188"/>
      <c r="S164" s="188"/>
      <c r="T164" s="188"/>
      <c r="U164" s="188"/>
    </row>
    <row r="165" spans="1:21" ht="12.75" customHeight="1">
      <c r="A165" s="188"/>
      <c r="B165" s="188"/>
      <c r="C165" s="188"/>
      <c r="D165" s="188"/>
      <c r="E165" s="188"/>
      <c r="F165" s="188"/>
      <c r="G165" s="188"/>
      <c r="H165" s="188"/>
      <c r="I165" s="188"/>
      <c r="J165" s="188"/>
      <c r="K165" s="188"/>
      <c r="L165" s="188"/>
      <c r="M165" s="188"/>
      <c r="N165" s="188"/>
      <c r="O165" s="188"/>
      <c r="P165" s="188"/>
      <c r="Q165" s="188"/>
      <c r="R165" s="188"/>
      <c r="S165" s="188"/>
      <c r="T165" s="188"/>
      <c r="U165" s="188"/>
    </row>
    <row r="166" spans="1:21" ht="12.75" customHeight="1">
      <c r="A166" s="188"/>
      <c r="B166" s="188"/>
      <c r="C166" s="188"/>
      <c r="D166" s="188"/>
      <c r="E166" s="188"/>
      <c r="F166" s="188"/>
      <c r="G166" s="188"/>
      <c r="H166" s="188"/>
      <c r="I166" s="188"/>
      <c r="J166" s="188"/>
      <c r="K166" s="188"/>
      <c r="L166" s="188"/>
      <c r="M166" s="188"/>
      <c r="N166" s="188"/>
      <c r="O166" s="188"/>
      <c r="P166" s="188"/>
      <c r="Q166" s="188"/>
      <c r="R166" s="188"/>
      <c r="S166" s="188"/>
      <c r="T166" s="188"/>
      <c r="U166" s="188"/>
    </row>
    <row r="167" spans="1:21" ht="12.75" customHeight="1">
      <c r="A167" s="188"/>
      <c r="B167" s="188"/>
      <c r="C167" s="188"/>
      <c r="D167" s="188"/>
      <c r="E167" s="188"/>
      <c r="F167" s="188"/>
      <c r="G167" s="188"/>
      <c r="H167" s="188"/>
      <c r="I167" s="188"/>
      <c r="J167" s="188"/>
      <c r="K167" s="188"/>
      <c r="L167" s="188"/>
      <c r="M167" s="188"/>
      <c r="N167" s="188"/>
      <c r="O167" s="188"/>
      <c r="P167" s="188"/>
      <c r="Q167" s="188"/>
      <c r="R167" s="188"/>
      <c r="S167" s="188"/>
      <c r="T167" s="188"/>
      <c r="U167" s="188"/>
    </row>
    <row r="168" spans="1:21" ht="12.75" customHeight="1">
      <c r="A168" s="188"/>
      <c r="B168" s="188"/>
      <c r="C168" s="188"/>
      <c r="D168" s="188"/>
      <c r="E168" s="188"/>
      <c r="F168" s="188"/>
      <c r="G168" s="188"/>
      <c r="H168" s="188"/>
      <c r="I168" s="188"/>
      <c r="J168" s="188"/>
      <c r="K168" s="188"/>
      <c r="L168" s="188"/>
      <c r="M168" s="188"/>
      <c r="N168" s="188"/>
      <c r="O168" s="188"/>
      <c r="P168" s="188"/>
      <c r="Q168" s="188"/>
      <c r="R168" s="188"/>
      <c r="S168" s="188"/>
      <c r="T168" s="188"/>
      <c r="U168" s="188"/>
    </row>
    <row r="169" spans="1:21" ht="12.75" customHeight="1">
      <c r="A169" s="188"/>
      <c r="B169" s="188"/>
      <c r="C169" s="188"/>
      <c r="D169" s="188"/>
      <c r="E169" s="188"/>
      <c r="F169" s="188"/>
      <c r="G169" s="188"/>
      <c r="H169" s="188"/>
      <c r="I169" s="188"/>
      <c r="J169" s="188"/>
      <c r="K169" s="188"/>
      <c r="L169" s="188"/>
      <c r="M169" s="188"/>
      <c r="N169" s="188"/>
      <c r="O169" s="188"/>
      <c r="P169" s="188"/>
      <c r="Q169" s="188"/>
      <c r="R169" s="188"/>
      <c r="S169" s="188"/>
      <c r="T169" s="188"/>
      <c r="U169" s="188"/>
    </row>
    <row r="170" spans="1:21" ht="12.75" customHeight="1">
      <c r="A170" s="188"/>
      <c r="B170" s="188"/>
      <c r="C170" s="188"/>
      <c r="D170" s="188"/>
      <c r="E170" s="188"/>
      <c r="F170" s="188"/>
      <c r="G170" s="188"/>
      <c r="H170" s="188"/>
      <c r="I170" s="188"/>
      <c r="J170" s="188"/>
      <c r="K170" s="188"/>
      <c r="L170" s="188"/>
      <c r="M170" s="188"/>
      <c r="N170" s="188"/>
      <c r="O170" s="188"/>
      <c r="P170" s="188"/>
      <c r="Q170" s="188"/>
      <c r="R170" s="188"/>
      <c r="S170" s="188"/>
      <c r="T170" s="188"/>
      <c r="U170" s="188"/>
    </row>
    <row r="171" spans="1:21" ht="12.75" customHeight="1">
      <c r="A171" s="188"/>
      <c r="B171" s="188"/>
      <c r="C171" s="188"/>
      <c r="D171" s="188"/>
      <c r="E171" s="188"/>
      <c r="F171" s="188"/>
      <c r="G171" s="188"/>
      <c r="H171" s="188"/>
      <c r="I171" s="188"/>
      <c r="J171" s="188"/>
      <c r="K171" s="188"/>
      <c r="L171" s="188"/>
      <c r="M171" s="188"/>
      <c r="N171" s="188"/>
      <c r="O171" s="188"/>
      <c r="P171" s="188"/>
      <c r="Q171" s="188"/>
      <c r="R171" s="188"/>
      <c r="S171" s="188"/>
      <c r="T171" s="188"/>
      <c r="U171" s="188"/>
    </row>
    <row r="172" spans="1:21" ht="12.75" customHeight="1">
      <c r="A172" s="188"/>
      <c r="B172" s="188"/>
      <c r="C172" s="188"/>
      <c r="D172" s="188"/>
      <c r="E172" s="188"/>
      <c r="F172" s="188"/>
      <c r="G172" s="188"/>
      <c r="H172" s="188"/>
      <c r="I172" s="188"/>
      <c r="J172" s="188"/>
      <c r="K172" s="188"/>
      <c r="L172" s="188"/>
      <c r="M172" s="188"/>
      <c r="N172" s="188"/>
      <c r="O172" s="188"/>
      <c r="P172" s="188"/>
      <c r="Q172" s="188"/>
      <c r="R172" s="188"/>
      <c r="S172" s="188"/>
      <c r="T172" s="188"/>
      <c r="U172" s="188"/>
    </row>
    <row r="173" spans="1:21" ht="12.75" customHeight="1">
      <c r="A173" s="188"/>
      <c r="B173" s="188"/>
      <c r="C173" s="188"/>
      <c r="D173" s="188"/>
      <c r="E173" s="188"/>
      <c r="F173" s="188"/>
      <c r="G173" s="188"/>
      <c r="H173" s="188"/>
      <c r="I173" s="188"/>
      <c r="J173" s="188"/>
      <c r="K173" s="188"/>
      <c r="L173" s="188"/>
      <c r="M173" s="188"/>
      <c r="N173" s="188"/>
      <c r="O173" s="188"/>
      <c r="P173" s="188"/>
      <c r="Q173" s="188"/>
      <c r="R173" s="188"/>
      <c r="S173" s="188"/>
      <c r="T173" s="188"/>
      <c r="U173" s="188"/>
    </row>
    <row r="174" spans="1:21" ht="12.75" customHeight="1">
      <c r="A174" s="188"/>
      <c r="B174" s="188"/>
      <c r="C174" s="188"/>
      <c r="D174" s="188"/>
      <c r="E174" s="188"/>
      <c r="F174" s="188"/>
      <c r="G174" s="188"/>
      <c r="H174" s="188"/>
      <c r="I174" s="188"/>
      <c r="J174" s="188"/>
      <c r="K174" s="188"/>
      <c r="L174" s="188"/>
      <c r="M174" s="188"/>
      <c r="N174" s="188"/>
      <c r="O174" s="188"/>
      <c r="P174" s="188"/>
      <c r="Q174" s="188"/>
      <c r="R174" s="188"/>
      <c r="S174" s="188"/>
      <c r="T174" s="188"/>
      <c r="U174" s="188"/>
    </row>
    <row r="175" spans="1:21" ht="12.75" customHeight="1">
      <c r="A175" s="188"/>
      <c r="B175" s="188"/>
      <c r="C175" s="188"/>
      <c r="D175" s="188"/>
      <c r="E175" s="188"/>
      <c r="F175" s="188"/>
      <c r="G175" s="188"/>
      <c r="H175" s="188"/>
      <c r="I175" s="188"/>
      <c r="J175" s="188"/>
      <c r="K175" s="188"/>
      <c r="L175" s="188"/>
      <c r="M175" s="188"/>
      <c r="N175" s="188"/>
      <c r="O175" s="188"/>
      <c r="P175" s="188"/>
      <c r="Q175" s="188"/>
      <c r="R175" s="188"/>
      <c r="S175" s="188"/>
      <c r="T175" s="188"/>
      <c r="U175" s="188"/>
    </row>
    <row r="176" spans="1:21" ht="12.75" customHeight="1">
      <c r="A176" s="188"/>
      <c r="B176" s="188"/>
      <c r="C176" s="188"/>
      <c r="D176" s="188"/>
      <c r="E176" s="188"/>
      <c r="F176" s="188"/>
      <c r="G176" s="188"/>
      <c r="H176" s="188"/>
      <c r="I176" s="188"/>
      <c r="J176" s="188"/>
      <c r="K176" s="188"/>
      <c r="L176" s="188"/>
      <c r="M176" s="188"/>
      <c r="N176" s="188"/>
      <c r="O176" s="188"/>
      <c r="P176" s="188"/>
      <c r="Q176" s="188"/>
      <c r="R176" s="188"/>
      <c r="S176" s="188"/>
      <c r="T176" s="188"/>
      <c r="U176" s="188"/>
    </row>
    <row r="177" spans="1:21" ht="12.75" customHeight="1">
      <c r="A177" s="188"/>
      <c r="B177" s="188"/>
      <c r="C177" s="188"/>
      <c r="D177" s="188"/>
      <c r="E177" s="188"/>
      <c r="F177" s="188"/>
      <c r="G177" s="188"/>
      <c r="H177" s="188"/>
      <c r="I177" s="188"/>
      <c r="J177" s="188"/>
      <c r="K177" s="188"/>
      <c r="L177" s="188"/>
      <c r="M177" s="188"/>
      <c r="N177" s="188"/>
      <c r="O177" s="188"/>
      <c r="P177" s="188"/>
      <c r="Q177" s="188"/>
      <c r="R177" s="188"/>
      <c r="S177" s="188"/>
      <c r="T177" s="188"/>
      <c r="U177" s="188"/>
    </row>
    <row r="178" spans="1:21" ht="12.75" customHeight="1">
      <c r="A178" s="188"/>
      <c r="B178" s="188"/>
      <c r="C178" s="188"/>
      <c r="D178" s="188"/>
      <c r="E178" s="188"/>
      <c r="F178" s="188"/>
      <c r="G178" s="188"/>
      <c r="H178" s="188"/>
      <c r="I178" s="188"/>
      <c r="J178" s="188"/>
      <c r="K178" s="188"/>
      <c r="L178" s="188"/>
      <c r="M178" s="188"/>
      <c r="N178" s="188"/>
      <c r="O178" s="188"/>
      <c r="P178" s="188"/>
      <c r="Q178" s="188"/>
      <c r="R178" s="188"/>
      <c r="S178" s="188"/>
      <c r="T178" s="188"/>
      <c r="U178" s="188"/>
    </row>
    <row r="179" spans="1:21" ht="12.75" customHeight="1">
      <c r="A179" s="188"/>
      <c r="B179" s="188"/>
      <c r="C179" s="188"/>
      <c r="D179" s="188"/>
      <c r="E179" s="188"/>
      <c r="F179" s="188"/>
      <c r="G179" s="188"/>
      <c r="H179" s="188"/>
      <c r="I179" s="188"/>
      <c r="J179" s="188"/>
      <c r="K179" s="188"/>
      <c r="L179" s="188"/>
      <c r="M179" s="188"/>
      <c r="N179" s="188"/>
      <c r="O179" s="188"/>
      <c r="P179" s="188"/>
      <c r="Q179" s="188"/>
      <c r="R179" s="188"/>
      <c r="S179" s="188"/>
      <c r="T179" s="188"/>
      <c r="U179" s="188"/>
    </row>
    <row r="180" spans="1:21" ht="12.75" customHeight="1">
      <c r="A180" s="188"/>
      <c r="B180" s="188"/>
      <c r="C180" s="188"/>
      <c r="D180" s="188"/>
      <c r="E180" s="188"/>
      <c r="F180" s="188"/>
      <c r="G180" s="188"/>
      <c r="H180" s="188"/>
      <c r="I180" s="188"/>
      <c r="J180" s="188"/>
      <c r="K180" s="188"/>
      <c r="L180" s="188"/>
      <c r="M180" s="188"/>
      <c r="N180" s="188"/>
      <c r="O180" s="188"/>
      <c r="P180" s="188"/>
      <c r="Q180" s="188"/>
      <c r="R180" s="188"/>
      <c r="S180" s="188"/>
      <c r="T180" s="188"/>
      <c r="U180" s="188"/>
    </row>
    <row r="181" spans="1:21" ht="12.75" customHeight="1">
      <c r="A181" s="188"/>
      <c r="B181" s="188"/>
      <c r="C181" s="188"/>
      <c r="D181" s="188"/>
      <c r="E181" s="188"/>
      <c r="F181" s="188"/>
      <c r="G181" s="188"/>
      <c r="H181" s="188"/>
      <c r="I181" s="188"/>
      <c r="J181" s="188"/>
      <c r="K181" s="188"/>
      <c r="L181" s="188"/>
      <c r="M181" s="188"/>
      <c r="N181" s="188"/>
      <c r="O181" s="188"/>
      <c r="P181" s="188"/>
      <c r="Q181" s="188"/>
      <c r="R181" s="188"/>
      <c r="S181" s="188"/>
      <c r="T181" s="188"/>
      <c r="U181" s="188"/>
    </row>
    <row r="182" spans="1:21" ht="12.75" customHeight="1">
      <c r="A182" s="188"/>
      <c r="B182" s="188"/>
      <c r="C182" s="188"/>
      <c r="D182" s="188"/>
      <c r="E182" s="188"/>
      <c r="F182" s="188"/>
      <c r="G182" s="188"/>
      <c r="H182" s="188"/>
      <c r="I182" s="188"/>
      <c r="J182" s="188"/>
      <c r="K182" s="188"/>
      <c r="L182" s="188"/>
      <c r="M182" s="188"/>
      <c r="N182" s="188"/>
      <c r="O182" s="188"/>
      <c r="P182" s="188"/>
      <c r="Q182" s="188"/>
      <c r="R182" s="188"/>
      <c r="S182" s="188"/>
      <c r="T182" s="188"/>
      <c r="U182" s="188"/>
    </row>
    <row r="183" spans="1:21" ht="12.75" customHeight="1">
      <c r="A183" s="188"/>
      <c r="B183" s="188"/>
      <c r="C183" s="188"/>
      <c r="D183" s="188"/>
      <c r="E183" s="188"/>
      <c r="F183" s="188"/>
      <c r="G183" s="188"/>
      <c r="H183" s="188"/>
      <c r="I183" s="188"/>
      <c r="J183" s="188"/>
      <c r="K183" s="188"/>
      <c r="L183" s="188"/>
      <c r="M183" s="188"/>
      <c r="N183" s="188"/>
      <c r="O183" s="188"/>
      <c r="P183" s="188"/>
      <c r="Q183" s="188"/>
      <c r="R183" s="188"/>
      <c r="S183" s="188"/>
      <c r="T183" s="188"/>
      <c r="U183" s="188"/>
    </row>
    <row r="184" spans="1:21" ht="12.75" customHeight="1">
      <c r="A184" s="188"/>
      <c r="B184" s="188"/>
      <c r="C184" s="188"/>
      <c r="D184" s="188"/>
      <c r="E184" s="188"/>
      <c r="F184" s="188"/>
      <c r="G184" s="188"/>
      <c r="H184" s="188"/>
      <c r="I184" s="188"/>
      <c r="J184" s="188"/>
      <c r="K184" s="188"/>
      <c r="L184" s="188"/>
      <c r="M184" s="188"/>
      <c r="N184" s="188"/>
      <c r="O184" s="188"/>
      <c r="P184" s="188"/>
      <c r="Q184" s="188"/>
      <c r="R184" s="188"/>
      <c r="S184" s="188"/>
      <c r="T184" s="188"/>
      <c r="U184" s="188"/>
    </row>
    <row r="185" spans="1:21" ht="12.75" customHeight="1">
      <c r="A185" s="188"/>
      <c r="B185" s="188"/>
      <c r="C185" s="188"/>
      <c r="D185" s="188"/>
      <c r="E185" s="188"/>
      <c r="F185" s="188"/>
      <c r="G185" s="188"/>
      <c r="H185" s="188"/>
      <c r="I185" s="188"/>
      <c r="J185" s="188"/>
      <c r="K185" s="188"/>
      <c r="L185" s="188"/>
      <c r="M185" s="188"/>
      <c r="N185" s="188"/>
      <c r="O185" s="188"/>
      <c r="P185" s="188"/>
      <c r="Q185" s="188"/>
      <c r="R185" s="188"/>
      <c r="S185" s="188"/>
      <c r="T185" s="188"/>
      <c r="U185" s="188"/>
    </row>
    <row r="186" spans="1:21" ht="12.75" customHeight="1">
      <c r="A186" s="188"/>
      <c r="B186" s="188"/>
      <c r="C186" s="188"/>
      <c r="D186" s="188"/>
      <c r="E186" s="188"/>
      <c r="F186" s="188"/>
      <c r="G186" s="188"/>
      <c r="H186" s="188"/>
      <c r="I186" s="188"/>
      <c r="J186" s="188"/>
      <c r="K186" s="188"/>
      <c r="L186" s="188"/>
      <c r="M186" s="188"/>
      <c r="N186" s="188"/>
      <c r="O186" s="188"/>
      <c r="P186" s="188"/>
      <c r="Q186" s="188"/>
      <c r="R186" s="188"/>
      <c r="S186" s="188"/>
      <c r="T186" s="188"/>
      <c r="U186" s="188"/>
    </row>
    <row r="187" spans="1:21" ht="12.75" customHeight="1">
      <c r="A187" s="188"/>
      <c r="B187" s="188"/>
      <c r="C187" s="188"/>
      <c r="D187" s="188"/>
      <c r="E187" s="188"/>
      <c r="F187" s="188"/>
      <c r="G187" s="188"/>
      <c r="H187" s="188"/>
      <c r="I187" s="188"/>
      <c r="J187" s="188"/>
      <c r="K187" s="188"/>
      <c r="L187" s="188"/>
      <c r="M187" s="188"/>
      <c r="N187" s="188"/>
      <c r="O187" s="188"/>
      <c r="P187" s="188"/>
      <c r="Q187" s="188"/>
      <c r="R187" s="188"/>
      <c r="S187" s="188"/>
      <c r="T187" s="188"/>
      <c r="U187" s="188"/>
    </row>
    <row r="188" spans="1:21" ht="12.75" customHeight="1">
      <c r="A188" s="188"/>
      <c r="B188" s="188"/>
      <c r="C188" s="188"/>
      <c r="D188" s="188"/>
      <c r="E188" s="188"/>
      <c r="F188" s="188"/>
      <c r="G188" s="188"/>
      <c r="H188" s="188"/>
      <c r="I188" s="188"/>
      <c r="J188" s="188"/>
      <c r="K188" s="188"/>
      <c r="L188" s="188"/>
      <c r="M188" s="188"/>
      <c r="N188" s="188"/>
      <c r="O188" s="188"/>
      <c r="P188" s="188"/>
      <c r="Q188" s="188"/>
      <c r="R188" s="188"/>
      <c r="S188" s="188"/>
      <c r="T188" s="188"/>
      <c r="U188" s="188"/>
    </row>
    <row r="189" spans="1:21" ht="12.75" customHeight="1">
      <c r="A189" s="188"/>
      <c r="B189" s="188"/>
      <c r="C189" s="188"/>
      <c r="D189" s="188"/>
      <c r="E189" s="188"/>
      <c r="F189" s="188"/>
      <c r="G189" s="188"/>
      <c r="H189" s="188"/>
      <c r="I189" s="188"/>
      <c r="J189" s="188"/>
      <c r="K189" s="188"/>
      <c r="L189" s="188"/>
      <c r="M189" s="188"/>
      <c r="N189" s="188"/>
      <c r="O189" s="188"/>
      <c r="P189" s="188"/>
      <c r="Q189" s="188"/>
      <c r="R189" s="188"/>
      <c r="S189" s="188"/>
      <c r="T189" s="188"/>
      <c r="U189" s="188"/>
    </row>
    <row r="190" spans="1:21" ht="12.75" customHeight="1">
      <c r="A190" s="188"/>
      <c r="B190" s="188"/>
      <c r="C190" s="188"/>
      <c r="D190" s="188"/>
      <c r="E190" s="188"/>
      <c r="F190" s="188"/>
      <c r="G190" s="188"/>
      <c r="H190" s="188"/>
      <c r="I190" s="188"/>
      <c r="J190" s="188"/>
      <c r="K190" s="188"/>
      <c r="L190" s="188"/>
      <c r="M190" s="188"/>
      <c r="N190" s="188"/>
      <c r="O190" s="188"/>
      <c r="P190" s="188"/>
      <c r="Q190" s="188"/>
      <c r="R190" s="188"/>
      <c r="S190" s="188"/>
      <c r="T190" s="188"/>
      <c r="U190" s="188"/>
    </row>
    <row r="191" spans="1:21" ht="12.75" customHeight="1">
      <c r="A191" s="188"/>
      <c r="B191" s="188"/>
      <c r="C191" s="188"/>
      <c r="D191" s="188"/>
      <c r="E191" s="188"/>
      <c r="F191" s="188"/>
      <c r="G191" s="188"/>
      <c r="H191" s="188"/>
      <c r="I191" s="188"/>
      <c r="J191" s="188"/>
      <c r="K191" s="188"/>
      <c r="L191" s="188"/>
      <c r="M191" s="188"/>
      <c r="N191" s="188"/>
      <c r="O191" s="188"/>
      <c r="P191" s="188"/>
      <c r="Q191" s="188"/>
      <c r="R191" s="188"/>
      <c r="S191" s="188"/>
      <c r="T191" s="188"/>
      <c r="U191" s="188"/>
    </row>
    <row r="192" spans="1:21" ht="12.75" customHeight="1">
      <c r="A192" s="188"/>
      <c r="B192" s="188"/>
      <c r="C192" s="188"/>
      <c r="D192" s="188"/>
      <c r="E192" s="188"/>
      <c r="F192" s="188"/>
      <c r="G192" s="188"/>
      <c r="H192" s="188"/>
      <c r="I192" s="188"/>
      <c r="J192" s="188"/>
      <c r="K192" s="188"/>
      <c r="L192" s="188"/>
      <c r="M192" s="188"/>
      <c r="N192" s="188"/>
      <c r="O192" s="188"/>
      <c r="P192" s="188"/>
      <c r="Q192" s="188"/>
      <c r="R192" s="188"/>
      <c r="S192" s="188"/>
      <c r="T192" s="188"/>
      <c r="U192" s="188"/>
    </row>
    <row r="193" spans="1:21" ht="12.75" customHeight="1">
      <c r="A193" s="188"/>
      <c r="B193" s="188"/>
      <c r="C193" s="188"/>
      <c r="D193" s="188"/>
      <c r="E193" s="188"/>
      <c r="F193" s="188"/>
      <c r="G193" s="188"/>
      <c r="H193" s="188"/>
      <c r="I193" s="188"/>
      <c r="J193" s="188"/>
      <c r="K193" s="188"/>
      <c r="L193" s="188"/>
      <c r="M193" s="188"/>
      <c r="N193" s="188"/>
      <c r="O193" s="188"/>
      <c r="P193" s="188"/>
      <c r="Q193" s="188"/>
      <c r="R193" s="188"/>
      <c r="S193" s="188"/>
      <c r="T193" s="188"/>
      <c r="U193" s="188"/>
    </row>
    <row r="194" spans="1:21" ht="12.75" customHeight="1">
      <c r="A194" s="188"/>
      <c r="B194" s="188"/>
      <c r="C194" s="188"/>
      <c r="D194" s="188"/>
      <c r="E194" s="188"/>
      <c r="F194" s="188"/>
      <c r="G194" s="188"/>
      <c r="H194" s="188"/>
      <c r="I194" s="188"/>
      <c r="J194" s="188"/>
      <c r="K194" s="188"/>
      <c r="L194" s="188"/>
      <c r="M194" s="188"/>
      <c r="N194" s="188"/>
      <c r="O194" s="188"/>
      <c r="P194" s="188"/>
      <c r="Q194" s="188"/>
      <c r="R194" s="188"/>
      <c r="S194" s="188"/>
      <c r="T194" s="188"/>
      <c r="U194" s="188"/>
    </row>
    <row r="195" spans="1:21" ht="12.75" customHeight="1">
      <c r="A195" s="188"/>
      <c r="B195" s="188"/>
      <c r="C195" s="188"/>
      <c r="D195" s="188"/>
      <c r="E195" s="188"/>
      <c r="F195" s="188"/>
      <c r="G195" s="188"/>
      <c r="H195" s="188"/>
      <c r="I195" s="188"/>
      <c r="J195" s="188"/>
      <c r="K195" s="188"/>
      <c r="L195" s="188"/>
      <c r="M195" s="188"/>
      <c r="N195" s="188"/>
      <c r="O195" s="188"/>
      <c r="P195" s="188"/>
      <c r="Q195" s="188"/>
      <c r="R195" s="188"/>
      <c r="S195" s="188"/>
      <c r="T195" s="188"/>
      <c r="U195" s="188"/>
    </row>
    <row r="196" spans="1:21" ht="12.75" customHeight="1">
      <c r="A196" s="188"/>
      <c r="B196" s="188"/>
      <c r="C196" s="188"/>
      <c r="D196" s="188"/>
      <c r="E196" s="188"/>
      <c r="F196" s="188"/>
      <c r="G196" s="188"/>
      <c r="H196" s="188"/>
      <c r="I196" s="188"/>
      <c r="J196" s="188"/>
      <c r="K196" s="188"/>
      <c r="L196" s="188"/>
      <c r="M196" s="188"/>
      <c r="N196" s="188"/>
      <c r="O196" s="188"/>
      <c r="P196" s="188"/>
      <c r="Q196" s="188"/>
      <c r="R196" s="188"/>
      <c r="S196" s="188"/>
      <c r="T196" s="188"/>
      <c r="U196" s="188"/>
    </row>
    <row r="197" spans="1:21" ht="12.75" customHeight="1">
      <c r="A197" s="188"/>
      <c r="B197" s="188"/>
      <c r="C197" s="188"/>
      <c r="D197" s="188"/>
      <c r="E197" s="188"/>
      <c r="F197" s="188"/>
      <c r="G197" s="188"/>
      <c r="H197" s="188"/>
      <c r="I197" s="188"/>
      <c r="J197" s="188"/>
      <c r="K197" s="188"/>
      <c r="L197" s="188"/>
      <c r="M197" s="188"/>
      <c r="N197" s="188"/>
      <c r="O197" s="188"/>
      <c r="P197" s="188"/>
      <c r="Q197" s="188"/>
      <c r="R197" s="188"/>
      <c r="S197" s="188"/>
      <c r="T197" s="188"/>
      <c r="U197" s="188"/>
    </row>
    <row r="198" spans="1:21" ht="12.75" customHeight="1">
      <c r="A198" s="188"/>
      <c r="B198" s="188"/>
      <c r="C198" s="188"/>
      <c r="D198" s="188"/>
      <c r="E198" s="188"/>
      <c r="F198" s="188"/>
      <c r="G198" s="188"/>
      <c r="H198" s="188"/>
      <c r="I198" s="188"/>
      <c r="J198" s="188"/>
      <c r="K198" s="188"/>
      <c r="L198" s="188"/>
      <c r="M198" s="188"/>
      <c r="N198" s="188"/>
      <c r="O198" s="188"/>
      <c r="P198" s="188"/>
      <c r="Q198" s="188"/>
      <c r="R198" s="188"/>
      <c r="S198" s="188"/>
      <c r="T198" s="188"/>
      <c r="U198" s="188"/>
    </row>
    <row r="199" spans="1:21" ht="12.75" customHeight="1">
      <c r="A199" s="188"/>
      <c r="B199" s="188"/>
      <c r="C199" s="188"/>
      <c r="D199" s="188"/>
      <c r="E199" s="188"/>
      <c r="F199" s="188"/>
      <c r="G199" s="188"/>
      <c r="H199" s="188"/>
      <c r="I199" s="188"/>
      <c r="J199" s="188"/>
      <c r="K199" s="188"/>
      <c r="L199" s="188"/>
      <c r="M199" s="188"/>
      <c r="N199" s="188"/>
      <c r="O199" s="188"/>
      <c r="P199" s="188"/>
      <c r="Q199" s="188"/>
      <c r="R199" s="188"/>
      <c r="S199" s="188"/>
      <c r="T199" s="188"/>
      <c r="U199" s="188"/>
    </row>
    <row r="200" spans="1:21" ht="12.75" customHeight="1">
      <c r="A200" s="188"/>
      <c r="B200" s="188"/>
      <c r="C200" s="188"/>
      <c r="D200" s="188"/>
      <c r="E200" s="188"/>
      <c r="F200" s="188"/>
      <c r="G200" s="188"/>
      <c r="H200" s="188"/>
      <c r="I200" s="188"/>
      <c r="J200" s="188"/>
      <c r="K200" s="188"/>
      <c r="L200" s="188"/>
      <c r="M200" s="188"/>
      <c r="N200" s="188"/>
      <c r="O200" s="188"/>
      <c r="P200" s="188"/>
      <c r="Q200" s="188"/>
      <c r="R200" s="188"/>
      <c r="S200" s="188"/>
      <c r="T200" s="188"/>
      <c r="U200" s="188"/>
    </row>
    <row r="201" spans="1:21" ht="12.75" customHeight="1">
      <c r="A201" s="188"/>
      <c r="B201" s="188"/>
      <c r="C201" s="188"/>
      <c r="D201" s="188"/>
      <c r="E201" s="188"/>
      <c r="F201" s="188"/>
      <c r="G201" s="188"/>
      <c r="H201" s="188"/>
      <c r="I201" s="188"/>
      <c r="J201" s="188"/>
      <c r="K201" s="188"/>
      <c r="L201" s="188"/>
      <c r="M201" s="188"/>
      <c r="N201" s="188"/>
      <c r="O201" s="188"/>
      <c r="P201" s="188"/>
      <c r="Q201" s="188"/>
      <c r="R201" s="188"/>
      <c r="S201" s="188"/>
      <c r="T201" s="188"/>
      <c r="U201" s="188"/>
    </row>
    <row r="202" spans="1:21" ht="12.75" customHeight="1">
      <c r="A202" s="188"/>
      <c r="B202" s="188"/>
      <c r="C202" s="188"/>
      <c r="D202" s="188"/>
      <c r="E202" s="188"/>
      <c r="F202" s="188"/>
      <c r="G202" s="188"/>
      <c r="H202" s="188"/>
      <c r="I202" s="188"/>
      <c r="J202" s="188"/>
      <c r="K202" s="188"/>
      <c r="L202" s="188"/>
      <c r="M202" s="188"/>
      <c r="N202" s="188"/>
      <c r="O202" s="188"/>
      <c r="P202" s="188"/>
      <c r="Q202" s="188"/>
      <c r="R202" s="188"/>
      <c r="S202" s="188"/>
      <c r="T202" s="188"/>
      <c r="U202" s="188"/>
    </row>
    <row r="203" spans="1:21" ht="12.75" customHeight="1">
      <c r="A203" s="188"/>
      <c r="B203" s="188"/>
      <c r="C203" s="188"/>
      <c r="D203" s="188"/>
      <c r="E203" s="188"/>
      <c r="F203" s="188"/>
      <c r="G203" s="188"/>
      <c r="H203" s="188"/>
      <c r="I203" s="188"/>
      <c r="J203" s="188"/>
      <c r="K203" s="188"/>
      <c r="L203" s="188"/>
      <c r="M203" s="188"/>
      <c r="N203" s="188"/>
      <c r="O203" s="188"/>
      <c r="P203" s="188"/>
      <c r="Q203" s="188"/>
      <c r="R203" s="188"/>
      <c r="S203" s="188"/>
      <c r="T203" s="188"/>
      <c r="U203" s="188"/>
    </row>
    <row r="204" spans="1:21" ht="12.75" customHeight="1">
      <c r="A204" s="188"/>
      <c r="B204" s="188"/>
      <c r="C204" s="188"/>
      <c r="D204" s="188"/>
      <c r="E204" s="188"/>
      <c r="F204" s="188"/>
      <c r="G204" s="188"/>
      <c r="H204" s="188"/>
      <c r="I204" s="188"/>
      <c r="J204" s="188"/>
      <c r="K204" s="188"/>
      <c r="L204" s="188"/>
      <c r="M204" s="188"/>
      <c r="N204" s="188"/>
      <c r="O204" s="188"/>
      <c r="P204" s="188"/>
      <c r="Q204" s="188"/>
      <c r="R204" s="188"/>
      <c r="S204" s="188"/>
      <c r="T204" s="188"/>
      <c r="U204" s="188"/>
    </row>
    <row r="205" spans="1:21" ht="12.75" customHeight="1">
      <c r="A205" s="188"/>
      <c r="B205" s="188"/>
      <c r="C205" s="188"/>
      <c r="D205" s="188"/>
      <c r="E205" s="188"/>
      <c r="F205" s="188"/>
      <c r="G205" s="188"/>
      <c r="H205" s="188"/>
      <c r="I205" s="188"/>
      <c r="J205" s="188"/>
      <c r="K205" s="188"/>
      <c r="L205" s="188"/>
      <c r="M205" s="188"/>
      <c r="N205" s="188"/>
      <c r="O205" s="188"/>
      <c r="P205" s="188"/>
      <c r="Q205" s="188"/>
      <c r="R205" s="188"/>
      <c r="S205" s="188"/>
      <c r="T205" s="188"/>
      <c r="U205" s="188"/>
    </row>
    <row r="206" spans="1:21" ht="12.75" customHeight="1">
      <c r="A206" s="188"/>
      <c r="B206" s="188"/>
      <c r="C206" s="188"/>
      <c r="D206" s="188"/>
      <c r="E206" s="188"/>
      <c r="F206" s="188"/>
      <c r="G206" s="188"/>
      <c r="H206" s="188"/>
      <c r="I206" s="188"/>
      <c r="J206" s="188"/>
      <c r="K206" s="188"/>
      <c r="L206" s="188"/>
      <c r="M206" s="188"/>
      <c r="N206" s="188"/>
      <c r="O206" s="188"/>
      <c r="P206" s="188"/>
      <c r="Q206" s="188"/>
      <c r="R206" s="188"/>
      <c r="S206" s="188"/>
      <c r="T206" s="188"/>
      <c r="U206" s="188"/>
    </row>
    <row r="207" spans="1:21" ht="12.75" customHeight="1">
      <c r="A207" s="188"/>
      <c r="B207" s="188"/>
      <c r="C207" s="188"/>
      <c r="D207" s="188"/>
      <c r="E207" s="188"/>
      <c r="F207" s="188"/>
      <c r="G207" s="188"/>
      <c r="H207" s="188"/>
      <c r="I207" s="188"/>
      <c r="J207" s="188"/>
      <c r="K207" s="188"/>
      <c r="L207" s="188"/>
      <c r="M207" s="188"/>
      <c r="N207" s="188"/>
      <c r="O207" s="188"/>
      <c r="P207" s="188"/>
      <c r="Q207" s="188"/>
      <c r="R207" s="188"/>
      <c r="S207" s="188"/>
      <c r="T207" s="188"/>
      <c r="U207" s="188"/>
    </row>
    <row r="208" spans="1:21" ht="12.75" customHeight="1">
      <c r="A208" s="188"/>
      <c r="B208" s="188"/>
      <c r="C208" s="188"/>
      <c r="D208" s="188"/>
      <c r="E208" s="188"/>
      <c r="F208" s="188"/>
      <c r="G208" s="188"/>
      <c r="H208" s="188"/>
      <c r="I208" s="188"/>
      <c r="J208" s="188"/>
      <c r="K208" s="188"/>
      <c r="L208" s="188"/>
      <c r="M208" s="188"/>
      <c r="N208" s="188"/>
      <c r="O208" s="188"/>
      <c r="P208" s="188"/>
      <c r="Q208" s="188"/>
      <c r="R208" s="188"/>
      <c r="S208" s="188"/>
      <c r="T208" s="188"/>
      <c r="U208" s="188"/>
    </row>
    <row r="209" spans="1:21" ht="12.75" customHeight="1">
      <c r="A209" s="188"/>
      <c r="B209" s="188"/>
      <c r="C209" s="188"/>
      <c r="D209" s="188"/>
      <c r="E209" s="188"/>
      <c r="F209" s="188"/>
      <c r="G209" s="188"/>
      <c r="H209" s="188"/>
      <c r="I209" s="188"/>
      <c r="J209" s="188"/>
      <c r="K209" s="188"/>
      <c r="L209" s="188"/>
      <c r="M209" s="188"/>
      <c r="N209" s="188"/>
      <c r="O209" s="188"/>
      <c r="P209" s="188"/>
      <c r="Q209" s="188"/>
      <c r="R209" s="188"/>
      <c r="S209" s="188"/>
      <c r="T209" s="188"/>
      <c r="U209" s="188"/>
    </row>
    <row r="210" spans="1:21" ht="12.75" customHeight="1">
      <c r="A210" s="188"/>
      <c r="B210" s="188"/>
      <c r="C210" s="188"/>
      <c r="D210" s="188"/>
      <c r="E210" s="188"/>
      <c r="F210" s="188"/>
      <c r="G210" s="188"/>
      <c r="H210" s="188"/>
      <c r="I210" s="188"/>
      <c r="J210" s="188"/>
      <c r="K210" s="188"/>
      <c r="L210" s="188"/>
      <c r="M210" s="188"/>
      <c r="N210" s="188"/>
      <c r="O210" s="188"/>
      <c r="P210" s="188"/>
      <c r="Q210" s="188"/>
      <c r="R210" s="188"/>
      <c r="S210" s="188"/>
      <c r="T210" s="188"/>
      <c r="U210" s="188"/>
    </row>
    <row r="211" spans="1:21" ht="12.75" customHeight="1">
      <c r="A211" s="188"/>
      <c r="B211" s="188"/>
      <c r="C211" s="188"/>
      <c r="D211" s="188"/>
      <c r="E211" s="188"/>
      <c r="F211" s="188"/>
      <c r="G211" s="188"/>
      <c r="H211" s="188"/>
      <c r="I211" s="188"/>
      <c r="J211" s="188"/>
      <c r="K211" s="188"/>
      <c r="L211" s="188"/>
      <c r="M211" s="188"/>
      <c r="N211" s="188"/>
      <c r="O211" s="188"/>
      <c r="P211" s="188"/>
      <c r="Q211" s="188"/>
      <c r="R211" s="188"/>
      <c r="S211" s="188"/>
      <c r="T211" s="188"/>
      <c r="U211" s="188"/>
    </row>
    <row r="212" spans="1:21" ht="12.75" customHeight="1">
      <c r="A212" s="188"/>
      <c r="B212" s="188"/>
      <c r="C212" s="188"/>
      <c r="D212" s="188"/>
      <c r="E212" s="188"/>
      <c r="F212" s="188"/>
      <c r="G212" s="188"/>
      <c r="H212" s="188"/>
      <c r="I212" s="188"/>
      <c r="J212" s="188"/>
      <c r="K212" s="188"/>
      <c r="L212" s="188"/>
      <c r="M212" s="188"/>
      <c r="N212" s="188"/>
      <c r="O212" s="188"/>
      <c r="P212" s="188"/>
      <c r="Q212" s="188"/>
      <c r="R212" s="188"/>
      <c r="S212" s="188"/>
      <c r="T212" s="188"/>
      <c r="U212" s="188"/>
    </row>
    <row r="213" spans="1:21" ht="12.75" customHeight="1">
      <c r="A213" s="188"/>
      <c r="B213" s="188"/>
      <c r="C213" s="188"/>
      <c r="D213" s="188"/>
      <c r="E213" s="188"/>
      <c r="F213" s="188"/>
      <c r="G213" s="188"/>
      <c r="H213" s="188"/>
      <c r="I213" s="188"/>
      <c r="J213" s="188"/>
      <c r="K213" s="188"/>
      <c r="L213" s="188"/>
      <c r="M213" s="188"/>
      <c r="N213" s="188"/>
      <c r="O213" s="188"/>
      <c r="P213" s="188"/>
      <c r="Q213" s="188"/>
      <c r="R213" s="188"/>
      <c r="S213" s="188"/>
      <c r="T213" s="188"/>
      <c r="U213" s="188"/>
    </row>
    <row r="214" spans="1:21" ht="12.75" customHeight="1">
      <c r="A214" s="188"/>
      <c r="B214" s="188"/>
      <c r="C214" s="188"/>
      <c r="D214" s="188"/>
      <c r="E214" s="188"/>
      <c r="F214" s="188"/>
      <c r="G214" s="188"/>
      <c r="H214" s="188"/>
      <c r="I214" s="188"/>
      <c r="J214" s="188"/>
      <c r="K214" s="188"/>
      <c r="L214" s="188"/>
      <c r="M214" s="188"/>
      <c r="N214" s="188"/>
      <c r="O214" s="188"/>
      <c r="P214" s="188"/>
      <c r="Q214" s="188"/>
      <c r="R214" s="188"/>
      <c r="S214" s="188"/>
      <c r="T214" s="188"/>
      <c r="U214" s="188"/>
    </row>
    <row r="215" spans="1:21" ht="12.75" customHeight="1">
      <c r="A215" s="188"/>
      <c r="B215" s="188"/>
      <c r="C215" s="188"/>
      <c r="D215" s="188"/>
      <c r="E215" s="188"/>
      <c r="F215" s="188"/>
      <c r="G215" s="188"/>
      <c r="H215" s="188"/>
      <c r="I215" s="188"/>
      <c r="J215" s="188"/>
      <c r="K215" s="188"/>
      <c r="L215" s="188"/>
      <c r="M215" s="188"/>
      <c r="N215" s="188"/>
      <c r="O215" s="188"/>
      <c r="P215" s="188"/>
      <c r="Q215" s="188"/>
      <c r="R215" s="188"/>
      <c r="S215" s="188"/>
      <c r="T215" s="188"/>
      <c r="U215" s="188"/>
    </row>
    <row r="216" spans="1:21" ht="12.75" customHeight="1">
      <c r="A216" s="188"/>
      <c r="B216" s="188"/>
      <c r="C216" s="188"/>
      <c r="D216" s="188"/>
      <c r="E216" s="188"/>
      <c r="F216" s="188"/>
      <c r="G216" s="188"/>
      <c r="H216" s="188"/>
      <c r="I216" s="188"/>
      <c r="J216" s="188"/>
      <c r="K216" s="188"/>
      <c r="L216" s="188"/>
      <c r="M216" s="188"/>
      <c r="N216" s="188"/>
      <c r="O216" s="188"/>
      <c r="P216" s="188"/>
      <c r="Q216" s="188"/>
      <c r="R216" s="188"/>
      <c r="S216" s="188"/>
      <c r="T216" s="188"/>
      <c r="U216" s="188"/>
    </row>
    <row r="217" spans="1:21" ht="12.75" customHeight="1">
      <c r="A217" s="188"/>
      <c r="B217" s="188"/>
      <c r="C217" s="188"/>
      <c r="D217" s="188"/>
      <c r="E217" s="188"/>
      <c r="F217" s="188"/>
      <c r="G217" s="188"/>
      <c r="H217" s="188"/>
      <c r="I217" s="188"/>
      <c r="J217" s="188"/>
      <c r="K217" s="188"/>
      <c r="L217" s="188"/>
      <c r="M217" s="188"/>
      <c r="N217" s="188"/>
      <c r="O217" s="188"/>
      <c r="P217" s="188"/>
      <c r="Q217" s="188"/>
      <c r="R217" s="188"/>
      <c r="S217" s="188"/>
      <c r="T217" s="188"/>
      <c r="U217" s="188"/>
    </row>
    <row r="218" spans="1:21" ht="12.75" customHeight="1">
      <c r="A218" s="188"/>
      <c r="B218" s="188"/>
      <c r="C218" s="188"/>
      <c r="D218" s="188"/>
      <c r="E218" s="188"/>
      <c r="F218" s="188"/>
      <c r="G218" s="188"/>
      <c r="H218" s="188"/>
      <c r="I218" s="188"/>
      <c r="J218" s="188"/>
      <c r="K218" s="188"/>
      <c r="L218" s="188"/>
      <c r="M218" s="188"/>
      <c r="N218" s="188"/>
      <c r="O218" s="188"/>
      <c r="P218" s="188"/>
      <c r="Q218" s="188"/>
      <c r="R218" s="188"/>
      <c r="S218" s="188"/>
      <c r="T218" s="188"/>
      <c r="U218" s="188"/>
    </row>
    <row r="219" spans="1:21" ht="12.75" customHeight="1">
      <c r="A219" s="188"/>
      <c r="B219" s="188"/>
      <c r="C219" s="188"/>
      <c r="D219" s="188"/>
      <c r="E219" s="188"/>
      <c r="F219" s="188"/>
      <c r="G219" s="188"/>
      <c r="H219" s="188"/>
      <c r="I219" s="188"/>
      <c r="J219" s="188"/>
      <c r="K219" s="188"/>
      <c r="L219" s="188"/>
      <c r="M219" s="188"/>
      <c r="N219" s="188"/>
      <c r="O219" s="188"/>
      <c r="P219" s="188"/>
      <c r="Q219" s="188"/>
      <c r="R219" s="188"/>
      <c r="S219" s="188"/>
      <c r="T219" s="188"/>
      <c r="U219" s="188"/>
    </row>
    <row r="220" spans="1:21" ht="12.75" customHeight="1">
      <c r="A220" s="188"/>
      <c r="B220" s="188"/>
      <c r="C220" s="188"/>
      <c r="D220" s="188"/>
      <c r="E220" s="188"/>
      <c r="F220" s="188"/>
      <c r="G220" s="188"/>
      <c r="H220" s="188"/>
      <c r="I220" s="188"/>
      <c r="J220" s="188"/>
      <c r="K220" s="188"/>
      <c r="L220" s="188"/>
      <c r="M220" s="188"/>
      <c r="N220" s="188"/>
      <c r="O220" s="188"/>
      <c r="P220" s="188"/>
      <c r="Q220" s="188"/>
      <c r="R220" s="188"/>
      <c r="S220" s="188"/>
      <c r="T220" s="188"/>
      <c r="U220" s="188"/>
    </row>
    <row r="221" spans="1:21" ht="12.75" customHeight="1">
      <c r="A221" s="188"/>
      <c r="B221" s="188"/>
      <c r="C221" s="188"/>
      <c r="D221" s="188"/>
      <c r="E221" s="188"/>
      <c r="F221" s="188"/>
      <c r="G221" s="188"/>
      <c r="H221" s="188"/>
      <c r="I221" s="188"/>
      <c r="J221" s="188"/>
      <c r="K221" s="188"/>
      <c r="L221" s="188"/>
      <c r="M221" s="188"/>
      <c r="N221" s="188"/>
      <c r="O221" s="188"/>
      <c r="P221" s="188"/>
      <c r="Q221" s="188"/>
      <c r="R221" s="188"/>
      <c r="S221" s="188"/>
      <c r="T221" s="188"/>
      <c r="U221" s="188"/>
    </row>
    <row r="222" spans="1:21" ht="15.75" customHeight="1"/>
    <row r="223" spans="1:21" ht="15.75" customHeight="1"/>
    <row r="224" spans="1:2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Portada</vt:lpstr>
      <vt:lpstr>Riesg Gestión</vt:lpstr>
      <vt:lpstr>Riesg Corrupc</vt:lpstr>
      <vt:lpstr>Tabla probabilidad</vt:lpstr>
      <vt:lpstr>Tabla Impacto</vt:lpstr>
      <vt:lpstr>Opciones Tratamiento</vt:lpstr>
      <vt:lpstr>Tabla Valoración controles</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Gutierrez</dc:creator>
  <cp:lastModifiedBy>IDEP</cp:lastModifiedBy>
  <dcterms:created xsi:type="dcterms:W3CDTF">2022-02-16T01:14:43Z</dcterms:created>
  <dcterms:modified xsi:type="dcterms:W3CDTF">2023-01-31T21:50:27Z</dcterms:modified>
</cp:coreProperties>
</file>