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harts/chart2.xml" ContentType="application/vnd.openxmlformats-officedocument.drawingml.chart+xml"/>
  <Override PartName="/xl/customProperty2.bin" ContentType="application/vnd.openxmlformats-officedocument.spreadsheetml.customProperty"/>
  <Override PartName="/xl/customProperty3.bin" ContentType="application/vnd.openxmlformats-officedocument.spreadsheetml.customProperty"/>
  <Override PartName="/xl/charts/chart3.xml" ContentType="application/vnd.openxmlformats-officedocument.drawingml.chart+xml"/>
  <Override PartName="/xl/customProperty4.bin" ContentType="application/vnd.openxmlformats-officedocument.spreadsheetml.customProperty"/>
  <Override PartName="/xl/charts/chart4.xml" ContentType="application/vnd.openxmlformats-officedocument.drawingml.chart+xml"/>
  <Override PartName="/xl/customProperty5.bin" ContentType="application/vnd.openxmlformats-officedocument.spreadsheetml.customProperty"/>
  <Override PartName="/xl/charts/chart5.xml" ContentType="application/vnd.openxmlformats-officedocument.drawingml.chart+xml"/>
  <Override PartName="/xl/customProperty6.bin" ContentType="application/vnd.openxmlformats-officedocument.spreadsheetml.customProperty"/>
  <Override PartName="/xl/charts/chart6.xml" ContentType="application/vnd.openxmlformats-officedocument.drawingml.chart+xml"/>
  <Override PartName="/xl/customProperty7.bin" ContentType="application/vnd.openxmlformats-officedocument.spreadsheetml.customProperty"/>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30" tabRatio="838" activeTab="0"/>
  </bookViews>
  <sheets>
    <sheet name="GF-01 Presup Inversion" sheetId="1" r:id="rId1"/>
    <sheet name="GF-02 Presup Funcionamiento" sheetId="2" r:id="rId2"/>
    <sheet name="Listas" sheetId="3" state="hidden" r:id="rId3"/>
    <sheet name="GF-03 Giros Reservas" sheetId="4" r:id="rId4"/>
    <sheet name="PAC" sheetId="5" r:id="rId5"/>
    <sheet name="Límites de Concentración Bogota" sheetId="6" r:id="rId6"/>
    <sheet name="Límites de Concentración Av Vil" sheetId="7" r:id="rId7"/>
    <sheet name="Cumplim gest contable" sheetId="8" r:id="rId8"/>
  </sheets>
  <externalReferences>
    <externalReference r:id="rId11"/>
  </externalReferences>
  <definedNames>
    <definedName name="adsasd">#REF!</definedName>
    <definedName name="_xlnm.Print_Area" localSheetId="7">'Cumplim gest contable'!$A$1:$M$65</definedName>
    <definedName name="_xlnm.Print_Area" localSheetId="0">'GF-01 Presup Inversion'!$A$1:$M$151</definedName>
    <definedName name="_xlnm.Print_Area" localSheetId="1">'GF-02 Presup Funcionamiento'!$A$1:$M$65</definedName>
    <definedName name="_xlnm.Print_Area" localSheetId="3">'GF-03 Giros Reservas'!$A$1:$M$65</definedName>
    <definedName name="_xlnm.Print_Area" localSheetId="6">'Límites de Concentración Av Vil'!$A$1:$M$65</definedName>
    <definedName name="_xlnm.Print_Area" localSheetId="5">'Límites de Concentración Bogota'!$A$1:$M$65</definedName>
    <definedName name="_xlnm.Print_Area" localSheetId="4">'PAC'!$A$1:$M$65</definedName>
    <definedName name="Frecuencia" localSheetId="7">#REF!</definedName>
    <definedName name="Frecuencia" localSheetId="0">#REF!</definedName>
    <definedName name="Frecuencia" localSheetId="1">#REF!</definedName>
    <definedName name="Frecuencia" localSheetId="3">#REF!</definedName>
    <definedName name="Frecuencia" localSheetId="6">#REF!</definedName>
    <definedName name="Frecuencia" localSheetId="5">#REF!</definedName>
    <definedName name="Frecuencia" localSheetId="4">#REF!</definedName>
    <definedName name="Frecuencia">#REF!</definedName>
    <definedName name="Herramienta" localSheetId="7">#REF!</definedName>
    <definedName name="Herramienta" localSheetId="0">#REF!</definedName>
    <definedName name="Herramienta" localSheetId="1">#REF!</definedName>
    <definedName name="Herramienta" localSheetId="3">#REF!</definedName>
    <definedName name="Herramienta" localSheetId="6">#REF!</definedName>
    <definedName name="Herramienta" localSheetId="5">#REF!</definedName>
    <definedName name="Herramienta" localSheetId="4">#REF!</definedName>
    <definedName name="Herramienta">#REF!</definedName>
    <definedName name="Meses" localSheetId="7">#REF!</definedName>
    <definedName name="Meses" localSheetId="0">#REF!</definedName>
    <definedName name="Meses" localSheetId="1">#REF!</definedName>
    <definedName name="Meses" localSheetId="3">#REF!</definedName>
    <definedName name="Meses" localSheetId="6">#REF!</definedName>
    <definedName name="Meses" localSheetId="5">#REF!</definedName>
    <definedName name="Meses" localSheetId="4">#REF!</definedName>
    <definedName name="Meses">#REF!</definedName>
    <definedName name="Procesos" localSheetId="7">#REF!</definedName>
    <definedName name="Procesos" localSheetId="0">#REF!</definedName>
    <definedName name="Procesos" localSheetId="1">#REF!</definedName>
    <definedName name="Procesos" localSheetId="3">#REF!</definedName>
    <definedName name="Procesos" localSheetId="6">#REF!</definedName>
    <definedName name="Procesos" localSheetId="5">#REF!</definedName>
    <definedName name="Procesos" localSheetId="4">#REF!</definedName>
    <definedName name="Procesos">#REF!</definedName>
    <definedName name="Tendencia" localSheetId="7">#REF!</definedName>
    <definedName name="Tendencia" localSheetId="0">#REF!</definedName>
    <definedName name="Tendencia" localSheetId="1">#REF!</definedName>
    <definedName name="Tendencia" localSheetId="3">#REF!</definedName>
    <definedName name="Tendencia" localSheetId="6">#REF!</definedName>
    <definedName name="Tendencia" localSheetId="5">#REF!</definedName>
    <definedName name="Tendencia" localSheetId="4">#REF!</definedName>
    <definedName name="Tendencia">#REF!</definedName>
    <definedName name="Tipo" localSheetId="7">#REF!</definedName>
    <definedName name="Tipo" localSheetId="0">#REF!</definedName>
    <definedName name="Tipo" localSheetId="1">#REF!</definedName>
    <definedName name="Tipo" localSheetId="3">#REF!</definedName>
    <definedName name="Tipo" localSheetId="6">#REF!</definedName>
    <definedName name="Tipo" localSheetId="5">#REF!</definedName>
    <definedName name="Tipo" localSheetId="4">#REF!</definedName>
    <definedName name="Tipo">#REF!</definedName>
  </definedNames>
  <calcPr fullCalcOnLoad="1"/>
</workbook>
</file>

<file path=xl/sharedStrings.xml><?xml version="1.0" encoding="utf-8"?>
<sst xmlns="http://schemas.openxmlformats.org/spreadsheetml/2006/main" count="1296" uniqueCount="235">
  <si>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</si>
  <si>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</si>
  <si>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</si>
  <si>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</si>
  <si>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</si>
  <si>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</si>
  <si>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</si>
  <si>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</si>
  <si>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</si>
  <si>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</si>
  <si>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</si>
  <si>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</si>
  <si>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</si>
  <si>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</si>
  <si>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</si>
  <si>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</si>
  <si>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</si>
  <si>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</si>
  <si>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</si>
  <si>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</si>
  <si>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</si>
  <si>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</si>
  <si>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</si>
  <si>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</si>
  <si>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</si>
  <si>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</si>
  <si>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</si>
  <si>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</si>
  <si>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</si>
  <si>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</si>
  <si>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</si>
  <si>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</si>
  <si>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</si>
  <si>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</si>
  <si>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</si>
  <si>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</si>
  <si>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</si>
  <si>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</si>
  <si>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</si>
  <si>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</si>
  <si>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</si>
  <si>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</si>
  <si>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</si>
  <si>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</si>
  <si>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</si>
  <si>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</si>
  <si>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</si>
  <si>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</si>
  <si>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</si>
  <si>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</si>
  <si>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</si>
  <si>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</si>
  <si>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</si>
  <si>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</si>
  <si>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</si>
  <si>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</si>
  <si>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</si>
  <si>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</si>
  <si>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</si>
  <si>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</si>
  <si>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</si>
  <si>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</si>
  <si>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</si>
  <si>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</si>
  <si>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</si>
  <si>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</si>
  <si>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</si>
  <si>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</si>
  <si>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</si>
  <si>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</si>
  <si>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</si>
  <si>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</si>
  <si>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</si>
  <si>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</si>
  <si>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</si>
  <si>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</si>
  <si>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</si>
  <si>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</si>
  <si>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</si>
  <si>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</si>
  <si>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</si>
  <si>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</si>
  <si>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</si>
  <si>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</si>
  <si>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</si>
  <si>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</si>
  <si>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</si>
  <si>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</si>
  <si>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</si>
  <si>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</si>
  <si>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</si>
  <si>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</si>
  <si>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</si>
  <si>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</si>
  <si>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</si>
  <si>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</si>
  <si>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</si>
  <si>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</si>
  <si>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</si>
  <si>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</si>
  <si>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</si>
  <si>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</si>
  <si>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</si>
  <si>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</si>
  <si>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</si>
  <si>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</si>
  <si>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</si>
  <si>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</si>
  <si>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</si>
  <si>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</si>
  <si>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</si>
  <si>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</si>
  <si>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</si>
  <si>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</si>
  <si>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</si>
  <si>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</si>
  <si>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</si>
  <si>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</si>
  <si>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</si>
  <si>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</si>
  <si>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</si>
  <si>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</si>
  <si>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</si>
  <si>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</si>
  <si>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Administrar los recursos financieros de la entidad mediante su custodia, control y registro con el fin de garantizar el financiamiento de la operación del IDEP</t>
  </si>
  <si>
    <t xml:space="preserve">Porcentaje de ejecución con compromisos del Presupuesto de Inversión </t>
  </si>
  <si>
    <t>GF-02</t>
  </si>
  <si>
    <t xml:space="preserve">Medir el porcentaje de ejecución  con compromisos del Presupuesto de Inversión </t>
  </si>
  <si>
    <t>Profesional Especializado 07 Subdir. Admva., Fin. y de Control Disciplinario</t>
  </si>
  <si>
    <t>Porcentaje de ejecución  con compromisos  del Presupuesto de Funcionamiento</t>
  </si>
  <si>
    <t>Medir el porcentaje de ejecución con compromisos del  Presupuesto de Funcionamiento del IDEP para la vigencia actual</t>
  </si>
  <si>
    <t xml:space="preserve">Porcentaje de giros de reservas presupuestales en la vigencia </t>
  </si>
  <si>
    <t xml:space="preserve">Medir el porcentaje de giros de reservas presupuestales para la vigencia </t>
  </si>
  <si>
    <t xml:space="preserve">Este indicador se calcula a partir de la sumatoria de los giros de reservas en el trimestre de funcionamiento e inversión sobre el  valor total de las  reservas presupuestales constituidas de funcionamiento e inversión </t>
  </si>
  <si>
    <t>Profesional Especializado 04 Subdir. Admva., Fin. y de Control Disciplinario - Tesorero (a)</t>
  </si>
  <si>
    <t>Ejecución pagos PAC en el periodo</t>
  </si>
  <si>
    <t>Presupuesto programado PAC en el periodo</t>
  </si>
  <si>
    <t>Ejecución presupuestal del trimestre de inversión con compromisos</t>
  </si>
  <si>
    <t>Apropiación presupuestal definitiva total de inversión</t>
  </si>
  <si>
    <t>Ejecución presupuestal con del trimestre compromisos Recursos de Funcionamiento</t>
  </si>
  <si>
    <t>Giros de reservas en el trimestre</t>
  </si>
  <si>
    <t xml:space="preserve">Total de reservas presupuestales constituidas </t>
  </si>
  <si>
    <t>X</t>
  </si>
  <si>
    <t xml:space="preserve">Este indicador se calcula a partir de la sumatoria de la ejecución presupuestal de inversión con compromisos en el trimestre  sobre el valor de apropiación presupuestal definitiva de inversión </t>
  </si>
  <si>
    <t>Expediente de Ejecución presupuestal de gastos e ingresos</t>
  </si>
  <si>
    <t>N/A</t>
  </si>
  <si>
    <t xml:space="preserve">Apropiación presupuestal definitiva total de Funcionamiento </t>
  </si>
  <si>
    <t>Este indicador se calcula a partir de  la Sumatoria de la ejecución total presupuestal con compromisos Recursos de Funcionamiento en el periodo  sobre  el valor de la apropiación presupuestal definitiva de Funcionamiento para el IDEP Sin reservas para la vigencia.</t>
  </si>
  <si>
    <t>Ejecución presupuestal con del trimestre compromisos Recursos de Funcionamiento / Apropiación presupuestal definitiva total de Funcionamiento )*100</t>
  </si>
  <si>
    <t>Ejecución presupuestal del trimestre de inversión con compromisos /Apropiación presupuestal definitiva total de inversión)*100</t>
  </si>
  <si>
    <t>Expédeinte de Ejecución presupuestal de gastos e ingresos</t>
  </si>
  <si>
    <t>Giros de reservas en el trimestre / Total de reservas presupuestales constituidas )*100</t>
  </si>
  <si>
    <t>Expediente Ejecución presupuestal de Reservas</t>
  </si>
  <si>
    <t>Ejecución pagos PAC en el periodo / Presupuesto programado PAC en el periodo)*100</t>
  </si>
  <si>
    <t xml:space="preserve">Porcentaje de  ejecución del PAC del periodo (Vigencia y Reserva Presupuestal) </t>
  </si>
  <si>
    <t>Medir el porcentaje de ejecución del PAC en el periodo</t>
  </si>
  <si>
    <t xml:space="preserve">Este indicador se calcula a partir de Ejecución total pagos PAC en el Trimestre sobre el Presupuesto programado en PAC del trimestre </t>
  </si>
  <si>
    <t>Medir el valor mínimo de concentración de recursos en el Banco de Bogotá</t>
  </si>
  <si>
    <t>Este indicador se calcula a partir de los excedentes de liquidez, es decir, de la suma de los saldos bancarios al final de cada periodo por entidad financiera,menos los compromisos y/o acreedores pendientes de pago  
Saldo cuentas bancarias por entidad financiera al final del periodo</t>
  </si>
  <si>
    <t>Límite concentración de recursos</t>
  </si>
  <si>
    <t>Extractos bancarios</t>
  </si>
  <si>
    <t>Cálculo</t>
  </si>
  <si>
    <t>&lt; $1</t>
  </si>
  <si>
    <t>&gt; $1</t>
  </si>
  <si>
    <t>Medir el valor mínimo de concentración de recursos en el Banco Av Villas</t>
  </si>
  <si>
    <t>Saldos disponible cuenta  bancaria al final de periodo por entidad financiera</t>
  </si>
  <si>
    <t>Saldos disponible cuenta  bancaria al final de periodo por entidad financiera - Límite concentración de recursos</t>
  </si>
  <si>
    <t>aldos disponible cuenta  bancaria al final de periodo por entidad financiera - Límite concentración de recursos</t>
  </si>
  <si>
    <t>&lt;  ó = $0</t>
  </si>
  <si>
    <t>x</t>
  </si>
  <si>
    <t>Este indicador se calcula a partir de los excedentes de liquidez, es decir, de la suma de los saldos bancarios al final de cada periodo por entidad financiera,menos los compromisos y/o acreedores pendientes de pago * 80% Saldo cuentas bancarias por entidad financiera al final del periodo</t>
  </si>
  <si>
    <t>GF-01</t>
  </si>
  <si>
    <t>Porcentaje de Límite de concentración de recursos en cuentas bancarias del IDEP por entidad financiera (Banco de Bogotá)</t>
  </si>
  <si>
    <t>Porcentaje de Límite de concentración de recursos en cuentas bancarias del IDEP por entidad financiera (Banco Av Villas)</t>
  </si>
  <si>
    <t>GF-03</t>
  </si>
  <si>
    <t>GF-05</t>
  </si>
  <si>
    <t>En el primer trimestre se cierra con compromisos acumulados equivalentes al 42% del total de inversión directa, porcentaje que si bien esta tres puntos por debajo de la meta establecida permite dar cumplimiento a los requerimientos proyectados en el PAA para el primer trimestre. La diferencia con respecto a la meta obedeció a la necesidad de ajustar el PAA con respecto a compromisos que se tenían programados en el primer trimestre y fueron reprogramados para el segundo trimestre de la vigencia.</t>
  </si>
  <si>
    <t>Se socializa esta información en el próximo comité de dirección que realice la entidad</t>
  </si>
  <si>
    <t>En el primer trimestre se constituyeron en funcionamiento compromisos equivalentes al 24%, lo cual implica un 1% menos de la meta propuesta, porcentaje normal dentro de la proyección si tenemos en cuenta que un alto porcentaje del presupuesto de funcionamiento se ejecuta de manera recurrente y para el caso de nomina y aportes su ejecución esta supeditada a variables como: programación de vacaciones, pago de incremento aprobado para la vigencia y ejecución proyectada en el agregado de adquisición de bienes y servicios.</t>
  </si>
  <si>
    <t>Se da cumplimiento a la meta del primer trimestre, cerrando el trimestre con giros equivalentes al 75%. El resultado de este indicador, por encima de lo proyectado (70%), obedece al cumplimiento en la entrega de  productos o cumplimiento en los servicios de acuerdo con las fechas programadas para  pago.</t>
  </si>
  <si>
    <t>BOGDATA</t>
  </si>
  <si>
    <t>Se realizó coordinación con las áreas para que no se trasladen contratos o se realicen modificaciones del PAA, una vez se realice al programación bimensual del PAC. Para el caso de la subdirección acádemica se programaron recursos de contratos que se encontrabán efectivamente contratados con el fin de evitar que por problemas de contratación se sigan generando inconvenientes de ejecución en el Bimestre de Abril y Mayo de 2021. En el caso de las demás dependencias se programaron los recursos de contratos que se encuentrán en ejecución y salvo se de incumplimiento por parte de los contratistas, se estima que se pagaran los recursos programados. Desde la tesorería se utiliza la reprogramación de PAC como una proyección de la planeación de los recursos con el objetivo que se cuenten con los recursos disponibles para cubrir los compromisos adquiridos por la entidad.</t>
  </si>
  <si>
    <t>Durante el primer trimestre se ha realizado una ejecución del PAC en vigencia que asciende al 83%, indicador impactado por demoras en procesos de contratación y modificación del PAA despues de la programación de recursos por parte de las áreas. En el mes de Enero de 2021 se presento una ejecución de PAC del 90,50% de recursos de funcionamiento puesto que en inversiòn no se programaron recursos para vigencia en dicho mes. Para el mes de Febrero de 2021 se ejecuto el PAC de la vigencia en un 81,24%, debido a la baja ejecución en recursos del rubro de inversión que ascendio al 41,19%. Por último en el mes de Marzo de 2021 de PAC del 81,30% el cual nuevamente se vio impactado por la baja ejecución de recursos de Inversión, los cuales ascendieron al 59,74%. Se genera propuesta de mejora para subir el indicador de un desempeño aceptable a excelente.</t>
  </si>
  <si>
    <r>
      <t xml:space="preserve">Rango de Gestión Desempeño Excelente. Para el primer trimestre se dio cumplimiento a la Resolución 073 de 2018 Secretaría Distrital de Hacienda. Artículo 6. Límites de concentración así:
</t>
    </r>
    <r>
      <rPr>
        <b/>
        <sz val="10"/>
        <rFont val="Arial"/>
        <family val="2"/>
      </rPr>
      <t>Enero 2021:</t>
    </r>
    <r>
      <rPr>
        <sz val="10"/>
        <rFont val="Arial"/>
        <family val="2"/>
      </rPr>
      <t xml:space="preserve">  Total recursos disponibles en entidades financieras $466.913.977. Limite concentración de recursos (80%) para el período es $373.531.182. Recursos disponibles en el Banco Av Villas $187.105.385.</t>
    </r>
    <r>
      <rPr>
        <b/>
        <sz val="10"/>
        <rFont val="Arial"/>
        <family val="2"/>
      </rPr>
      <t xml:space="preserve">
Febrero 2021:</t>
    </r>
    <r>
      <rPr>
        <sz val="10"/>
        <rFont val="Arial"/>
        <family val="2"/>
      </rPr>
      <t xml:space="preserve">  Total recursos disponibles en entidades financieras $278.514.777.  Limite concentración de recursos (80%) para el período es $222.811.822. Recursos disponibles en Banco Av Villas $135.039.818.</t>
    </r>
    <r>
      <rPr>
        <sz val="10"/>
        <color indexed="8"/>
        <rFont val="Arial"/>
        <family val="2"/>
      </rPr>
      <t xml:space="preserve">
</t>
    </r>
  </si>
  <si>
    <r>
      <t xml:space="preserve">Rango de Gestión Desempeño Excelente. Para el primer trimestre se dio cumplimiento a la Resolución 073 de 2018 Secretaría Distrital de Hacienda. Artículo 6. Límites de concentración así:
</t>
    </r>
    <r>
      <rPr>
        <b/>
        <sz val="10"/>
        <rFont val="Arial"/>
        <family val="2"/>
      </rPr>
      <t>Enero 2021:</t>
    </r>
    <r>
      <rPr>
        <sz val="10"/>
        <rFont val="Arial"/>
        <family val="2"/>
      </rPr>
      <t xml:space="preserve">  Total recursos disponibles en entidades financieras $466.913.977. Limite concentración de recursos (80%) para el período es $373.531.182. Recursos disponibles en Banco de Bogotá $279.808.593.</t>
    </r>
    <r>
      <rPr>
        <b/>
        <sz val="10"/>
        <rFont val="Arial"/>
        <family val="2"/>
      </rPr>
      <t xml:space="preserve">
Febrero 2021:  </t>
    </r>
    <r>
      <rPr>
        <sz val="10"/>
        <rFont val="Arial"/>
        <family val="2"/>
      </rPr>
      <t>Total recursos disponibles en entidades financieras $278.514.777.  Limite concentración de recursos (80%) para el período es $222.811.822. Recursos disponibles en Banco de Bogotá $143.474.959.</t>
    </r>
  </si>
  <si>
    <t>Porcentaje de cumplimiento en el reporte de información trimestral</t>
  </si>
  <si>
    <t>GF-07</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</si>
  <si>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</si>
  <si>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Al final de cada periodo trimestral (en los meses de febrero, abril, julio y octubre de cada año) se toman el total de reportes remitidos a través del CHIP y se dividen en el total de reportes solicitados por la CGN. Este indicador se evalúa trimestre vencido.</t>
  </si>
  <si>
    <t>Profesional Especializado 222-04 Subdir. Admva., Fin. y de Control Disciplinario</t>
  </si>
  <si>
    <t xml:space="preserve">Fuente verificable de información </t>
  </si>
  <si>
    <t>(Número de reportes e informes contables trimestrales presentados oportunamente a través del CHIP a la CGN / Número de reportes e informes contables trimestrales  solicitados por la CGN - Resolución 706 de 2016) *100</t>
  </si>
  <si>
    <t>Número de reportes e informes contables trimestrales presentados oportunamente a través del CHIP a la CGN</t>
  </si>
  <si>
    <t>Número de reportes e informes contables trimestrales  solicitados por la CGN - Resolución 706 de 2016</t>
  </si>
  <si>
    <t>Línea base</t>
  </si>
  <si>
    <t>Aplicativo CHIP - Consultas - Consulta estados financieros IDEP código: 223111001</t>
  </si>
  <si>
    <t>Cuatrienio</t>
  </si>
  <si>
    <t xml:space="preserve">OBSERVACIONES: </t>
  </si>
  <si>
    <t>Gestión de Recursos Físicos y Ambiental</t>
  </si>
  <si>
    <t>Índice</t>
  </si>
  <si>
    <t>En el segundo trimestre se generaron compromisos por valor de $959.5 millones, equivalentes al 16.82% del total de los recursos aprobados en el agregado de inversiòn.  En ese orden de ideas, a junio 30 se cuenta con compromisos acumulados por valor de $3.351,8 millones equivalentes al 58.8% del total de inversión directa, porcentaje que se encuentra por debajo de la proyecciòn realizada que indicaba un procentaje de ejecuciòn con compromisos del 79%. La diferencia con respecto a la meta establecida obedeció  en gran parte a la necesidad de ajustar el PAA con respecto a compromisos que se tenían programados en el segundo  trimestre y fueron reprogramados para el tercer trimestre de la vigencia, al igual que la liquidaciòn de dos contratos por causas de fuerza mayor que implicaròn la liberaciòn de dichos recursos y por ende la disminuciòn del porcentaje de ejecuciòn a 30 de junio.</t>
  </si>
  <si>
    <t>En el segundo trimestre se generaron compromisos en el agregado de funcionamiento por valor de $1.584,4 millones equivalentes al 23% del presupuesto por este agregado. Con esta ejecuciòn, se consolida el primer semestre con compromisos por valor de $3.171,3 millones equivalentes al 47.03% del total  en funcionamiento, lo cual implica un 13% menos con respecto a la  meta propuesta. Analizando este comportamiento, podemos concluir que si bien  un alto porcentaje del presupuesto de funcionamiento se ejecuta de manera recurrente,  para el caso de nomina y aportes, la disminuciòn con respecto a la meta proyectada obedeciò al no pago en el primer semestre del retroactivo, como resultado del incremento aprobado para la presente vigencia. Esto se justifica por  los diferentes tramites que se requieren realizar previo al pago de dichos recursos. En lo concerniente al agregado de  adquisición de bienes y servicios, si bien la ejecuciòn por compromisos a 30 de junio se encuentra en el 73.06%, se presentaron inconvenientes en la celebraciòn de contratos contemplados en el primer semestre, resultado de  la baja ejecuciòn de recursos que quedaron constituidos como reservas,    teniendo en cuenta que seguimos bajo la figura de trabajo en casa.</t>
  </si>
  <si>
    <t>Se da cumplimiento a la meta del segundo trimestre, cerrando el trimestre con giros equivalentes al 97%. El resultado de este indicador, por encima de lo proyectado (90%), obedece al cumplimiento en la entrega de  productos o cumplimiento en los servicios de acuerdo con las fechas programadas para  pago.</t>
  </si>
  <si>
    <t>Se socializa esta información en el próximo comité de dirección que realice la entidad,al igual que en la reunión de seguimiento presupuestal que se realiza al interior de la SAFyCD.</t>
  </si>
  <si>
    <t>En el tercer trimestre se generaron compromisos en el agregado de funcionamiento por valor de $1.295,6 millones equivalentes al 19% del presupuesto por este agregado. Con esta ejecuciòn, se consolida el tercer trimestre con compromisos por valor de $4.446,8 millones equivalentes al 65,94% del total  en funcionamiento, lo cual implica un 14% menos con respecto a la  meta propuesta. Analizando este comportamiento, podemos concluir que si bien  un alto porcentaje del presupuesto de funcionamiento se ejecuta de manera recurrente,  para el caso de nomina y aportes, la disminuciòn con respecto a la meta proyectada se esta dando como resultado de los recursos apropiados en los consolidados de gastos de personal y contribuciones inherentes a la nómina, los cuales, para esta vigencia estan por encima de las necesidades de la entidad, como resultado de las actividades de empalme entre los sistemas de información de la SHD (Predis y Bogdata) que requirió  un incremento calculado manualmente, lo cual implicará que al cierre de vigencia quedarán recursos sin ejecutar en estos consolidados. En lo que respecta al consolidado de adquisición de bienes y servicios se cuenta con un porcentaje de ejecución en compromisos del 80.25%, quedando pendiente para el último trimestre traslado presupuestal para distribuir necesidades detectadas y saldos disponibles, al igual que la gestión de adiciones requeridas con el cierre de vigencia a fin de garantizar algunos servicios prioritarios mientras se inicia la ejecución de recursos de la vigencia 2022.</t>
  </si>
  <si>
    <t xml:space="preserve">En el tercer trimeste se socializa como parte del presente indicador la liquidación de saldos de reservas constituidos por valor de $15,5 millones, los cuales se encuentran amparados en las corerspondientes actas de liquidación, quedando un saldo neto de reservas de $1.144,8 millones. De este total se han girado a septiembre $1.135,8 millones que equivale al 99.21% del total constituido. El saldo por girar corresponde al contrato de impresiones por valor de $9.05 millones, el cual se requirió adicionar en tiempo dada la situación generada por la pandemia Covid 19, que al realizar actividades de manera virtual disminuyo la necesidad de impresiones objeto del presente contrato. Por lo anterior, el contrato se adiciona hasta los primeros días del mes de diciembre  y seprocederá a su liquidación y cierre de reservas. </t>
  </si>
  <si>
    <r>
      <t xml:space="preserve">Rango de Gestión Desempeño Excelente. Para el segundo trimestre se dio cumplimiento a la Resolución 073 de 2018 Secretaría Distrital de Hacienda. Artículo 6. Límites de concentración así:
</t>
    </r>
    <r>
      <rPr>
        <b/>
        <sz val="10"/>
        <rFont val="Arial"/>
        <family val="2"/>
      </rPr>
      <t>Abril 2021</t>
    </r>
    <r>
      <rPr>
        <sz val="10"/>
        <rFont val="Arial"/>
        <family val="2"/>
      </rPr>
      <t xml:space="preserve">:  Total recursos disponibles en entidades financieras $103.971.172. Limite concentración de recursos (80%) para el período es $83.176.937.                      Recursos disponibles en Banco Av Villas $56.107.406.
</t>
    </r>
    <r>
      <rPr>
        <b/>
        <sz val="10"/>
        <rFont val="Arial"/>
        <family val="2"/>
      </rPr>
      <t>Mayo 2021</t>
    </r>
    <r>
      <rPr>
        <sz val="10"/>
        <rFont val="Arial"/>
        <family val="2"/>
      </rPr>
      <t xml:space="preserve">:  Total recursos disponibles en entidades financieras $84.225.010.  Limite concentración de recursos (80%) para el período es $67.380.008.         Recursos disponibles en Banco Av Villas $35.032.255.                                                                       </t>
    </r>
    <r>
      <rPr>
        <b/>
        <sz val="10"/>
        <rFont val="Arial"/>
        <family val="2"/>
      </rPr>
      <t>Junio 2021</t>
    </r>
    <r>
      <rPr>
        <sz val="10"/>
        <rFont val="Arial"/>
        <family val="2"/>
      </rPr>
      <t>:  Total recursos disponibles en entidades financieras $103.484.330.  Limite concentración de recursos (80%) para el período es $82.787.464.        Recursos disponibles en Banco Av Villas $35.055.205.</t>
    </r>
  </si>
  <si>
    <r>
      <t xml:space="preserve">Rango de Gestión Desempeño Excelente. Para el segundo trimestre se dio cumplimiento a la Resolución 073 de 2018 Secretaría Distrital de Hacienda. Artículo 6. Límites de concentración así:
</t>
    </r>
    <r>
      <rPr>
        <b/>
        <sz val="10"/>
        <rFont val="Arial"/>
        <family val="2"/>
      </rPr>
      <t>Abril 2021</t>
    </r>
    <r>
      <rPr>
        <sz val="10"/>
        <rFont val="Arial"/>
        <family val="2"/>
      </rPr>
      <t xml:space="preserve">:  Total recursos disponibles en entidades financieras $103.971.172. Limite concentración de recursos (80%) para el período es $83.176.937. Recursos disponibles en Banco de Bogotá $47.863.766.
</t>
    </r>
    <r>
      <rPr>
        <b/>
        <sz val="10"/>
        <rFont val="Arial"/>
        <family val="2"/>
      </rPr>
      <t>Mayo 2021</t>
    </r>
    <r>
      <rPr>
        <sz val="10"/>
        <rFont val="Arial"/>
        <family val="2"/>
      </rPr>
      <t xml:space="preserve">:  Total recursos disponibles en entidades financieras $84.225.010.  Limite concentración de recursos (80%) para el período es $67.380.008. Recursos disponibles en Banco de Bogotá $49.192.755.                                 </t>
    </r>
    <r>
      <rPr>
        <b/>
        <sz val="10"/>
        <rFont val="Arial"/>
        <family val="2"/>
      </rPr>
      <t>Junio 2021</t>
    </r>
    <r>
      <rPr>
        <sz val="10"/>
        <rFont val="Arial"/>
        <family val="2"/>
      </rPr>
      <t>:  Total recursos disponibles en entidades financieras $103.484.330.  Limite concentración de recursos (80%) para el período es $82.787.464. Recursos disponibles en Banco de Bogotá $62.429.126.</t>
    </r>
  </si>
  <si>
    <t>Durante el segundo trimestre se ha realizado una ejecución del PAC en vigencia que asciende al 95%, indicador impactado por una mejor ejecución en el rubro de inversión debido a la buena proyección de pago de contratos por parte de todas las áreas. En el mes de Abril de 2021 se presento una ejecución de PAC del 99,90%. Para el mes de Mayo de 2021 se ejecuto el PAC de la vigencia en un 85,26%, debido a la disminución en los pagos de inversión (2 contratos terminados anticipadamente posterior a reprogramación) y funcionamiento, este último impactado por el rubro de nómina y el no pago del incremento y retroactivo proyectado en este mes. Por último en el mes de Junio de 2021 de PAC del 99,10% en este mes se ejecutaron los recursos de inversión en un 100% y en funcionamiento en un 98,80% por una buena gestión por parte de cada área.</t>
  </si>
  <si>
    <t>Se continua con el proceso de cada área para que se puedan cumplir con la programación de los recursos proyectados.</t>
  </si>
  <si>
    <t>Se continua con el seguimiento a la ejecución de los pagos programados por cada área, en donde aunque se mantiene en un rango de desempeño excelente por las dificultades derivadas de factores externos no se pudieron realizar todos los desembolsos programados.</t>
  </si>
  <si>
    <t>Durante el tercer trimestre se ha realizado una ejecución del PAC en vigencia que asciende al 87%, indicador impactado por la ejecución en los rubros de funcionamiento, debido a la imposibilidad del pago del retroactivo en el mes de Julio y Agosto para el caso de nómina y pagos de contratos de funcionamiento asociados a la OAP . En el mes de Julio de 2021 se presento una ejecución de PAC del 86,06%. Para el mes de Agosto de 2021 se ejecuto el PAC de la vigencia en un 77,77%, debido al rubro de nómina por el no pago del incremento y retroactivo proyectado en este mes y unas modificaciones contractuales en contratos de funcionamiento de la OAP. Por último en el mes de Septiembre de 2021 la ejecución del PAC fue del 93,14% en donde se ejecutaron los recursos de inversión en un 86,88% y en funcionamiento en un 98,91% por una buena gestión por parte de cada área.</t>
  </si>
  <si>
    <r>
      <t xml:space="preserve">Rango de Gestión Desempeño Excelente. Para el tercer trimestre se dio cumplimiento a la Resolución 073 de 2018 Secretaría Distrital de Hacienda. Artículo 6. Límites de concentración así:
</t>
    </r>
    <r>
      <rPr>
        <b/>
        <sz val="10"/>
        <rFont val="Arial"/>
        <family val="2"/>
      </rPr>
      <t>Julio 2021</t>
    </r>
    <r>
      <rPr>
        <sz val="10"/>
        <rFont val="Arial"/>
        <family val="2"/>
      </rPr>
      <t xml:space="preserve">:  Total recursos disponibles en entidades financieras $65.559.400. Limite concentración de recursos (80%) para el período es $52.447.520. Recursos disponibles en Banco de Bogotá $30.481.864.
</t>
    </r>
    <r>
      <rPr>
        <b/>
        <sz val="10"/>
        <rFont val="Arial"/>
        <family val="2"/>
      </rPr>
      <t>Agosto 2021</t>
    </r>
    <r>
      <rPr>
        <sz val="10"/>
        <rFont val="Arial"/>
        <family val="2"/>
      </rPr>
      <t xml:space="preserve">:  Total recursos disponibles en entidades financieras $110.402.943.  Limite concentración de recursos (80%) para el período es $88.322.355. Recursos disponibles en Banco de Bogotá $75.301.661.                                 </t>
    </r>
    <r>
      <rPr>
        <b/>
        <sz val="10"/>
        <rFont val="Arial"/>
        <family val="2"/>
      </rPr>
      <t>Septiembre 2021</t>
    </r>
    <r>
      <rPr>
        <sz val="10"/>
        <rFont val="Arial"/>
        <family val="2"/>
      </rPr>
      <t>:  Total recursos disponibles en entidades financieras $341.254.619.  Limite concentración de recursos (80%) para el período es $273.003.696. Recursos disponibles en Banco de Bogotá $266.129.469.</t>
    </r>
  </si>
  <si>
    <r>
      <t xml:space="preserve">Rango de Gestión Desempeño Excelente. Para el tercer trimestre se dio cumplimiento a la Resolución 073 de 2018 Secretaría Distrital de Hacienda. Artículo 6. Límites de concentración así:
</t>
    </r>
    <r>
      <rPr>
        <b/>
        <sz val="10"/>
        <rFont val="Arial"/>
        <family val="2"/>
      </rPr>
      <t xml:space="preserve">Julio 2021:  </t>
    </r>
    <r>
      <rPr>
        <sz val="10"/>
        <rFont val="Arial"/>
        <family val="2"/>
      </rPr>
      <t>Total recursos disponibles en entidades financieras $65.559.400. Limite concentración de recursos (80%) para el período es $52.447.520</t>
    </r>
    <r>
      <rPr>
        <b/>
        <sz val="10"/>
        <rFont val="Arial"/>
        <family val="2"/>
      </rPr>
      <t>.</t>
    </r>
    <r>
      <rPr>
        <sz val="10"/>
        <rFont val="Arial"/>
        <family val="2"/>
      </rPr>
      <t xml:space="preserve">                      Recursos disponibles en Banco Av Villas $35.077.537.
</t>
    </r>
    <r>
      <rPr>
        <b/>
        <sz val="10"/>
        <rFont val="Arial"/>
        <family val="2"/>
      </rPr>
      <t xml:space="preserve">Agosto 2021:  </t>
    </r>
    <r>
      <rPr>
        <sz val="10"/>
        <rFont val="Arial"/>
        <family val="2"/>
      </rPr>
      <t xml:space="preserve">Total recursos disponibles en entidades financieras $110.402.943.  Limite concentración de recursos (80%) para el período es $88.322.355.         Recursos disponibles en Banco Av Villas $35.101.282.                                                                       </t>
    </r>
    <r>
      <rPr>
        <b/>
        <sz val="10"/>
        <rFont val="Arial"/>
        <family val="2"/>
      </rPr>
      <t xml:space="preserve">Septiembre 2021:  </t>
    </r>
    <r>
      <rPr>
        <sz val="10"/>
        <rFont val="Arial"/>
        <family val="2"/>
      </rPr>
      <t>Total recursos disponibles en entidades financieras $341.254.619.  Limite concentración de recursos (80%) para el período es $273.003.696. Recursos disponibles en Banco Av Villas $75.125.151.</t>
    </r>
  </si>
  <si>
    <t>En el tercer trimestre se generaron compromisos por valor de $1.180.0 millones, equivalentes al 20,69% del total de los recursos aprobados en el agregado de inversión.  En ese orden de ideas, a septiembre 30 se cuenta con compromisos acumulados por valor de $4.531,8 millones equivalentes al 79,45% del total de inversión directa, porcentaje que se encuentra por debajo de la proyección realizada que indicaba un porcentaje de ejecución con compromisos del 100%. La diferencia con respecto a la meta establecida obedeció a dos situaciones a saber: 1.  El retraso en la formalización de  convenios con la Secretaría Distrital de Educación,  por cuanto se tenia proyectada ejecución de los recursos en el tercer trimestre, No obstante, dada la situación planteada se están gestionando los contratos en el mes de octubre de la presente vigencia 2. Dificultades que se han presentado en la formalización de algunos contratos como el proyectado a celebrar con PNUD, que  no  permitió dar cumplimiento  y generó  la necesidad de ajustar el PAA con respecto a compromisos que se tenían programados en el tercer  trimestre y fueron reprogramados para el cuarto trimestre de la vigencia.</t>
  </si>
  <si>
    <t>Se socializa esta información en el próximo comité de dirección que realice la entidad, al igual que en la reunión de seguimiento presupuestal que se realiza al interior de la SAFyCD.</t>
  </si>
  <si>
    <r>
      <t xml:space="preserve">Rango de Gestión Desempeño Excelente. Para el tercer trimestre se dio cumplimiento a la Resolución 073 de 2018 Secretaría Distrital de Hacienda. Artículo 6. Límites de concentración así:
</t>
    </r>
    <r>
      <rPr>
        <b/>
        <sz val="10"/>
        <rFont val="Arial"/>
        <family val="2"/>
      </rPr>
      <t xml:space="preserve">Octubre 2021:  </t>
    </r>
    <r>
      <rPr>
        <sz val="10"/>
        <rFont val="Arial"/>
        <family val="2"/>
      </rPr>
      <t xml:space="preserve">Total recursos disponibles en entidades financieras $216.186.131. Limite concentración de recursos (80%) para el período es $172.948.905.                      Recursos disponibles en Banco Av Villas $106.140.767.
</t>
    </r>
    <r>
      <rPr>
        <b/>
        <sz val="10"/>
        <rFont val="Arial"/>
        <family val="2"/>
      </rPr>
      <t xml:space="preserve">Noviembre 2021:  </t>
    </r>
    <r>
      <rPr>
        <sz val="10"/>
        <rFont val="Arial"/>
        <family val="2"/>
      </rPr>
      <t xml:space="preserve">Total recursos disponibles en entidades financieras $470.505.040.  Limite concentración de recursos (80%) para el período es $376.404.032.         Recursos disponibles en Banco Av Villas $323.224.852.                             </t>
    </r>
    <r>
      <rPr>
        <b/>
        <sz val="10"/>
        <rFont val="Arial"/>
        <family val="2"/>
      </rPr>
      <t xml:space="preserve">Diciembre 2021: </t>
    </r>
    <r>
      <rPr>
        <sz val="10"/>
        <rFont val="Arial"/>
        <family val="2"/>
      </rPr>
      <t xml:space="preserve"> Total recursos disponibles en entidades financieras $144.737.021.  Limite concentración de recursos (80%) para el período es $115.789.617.         Recursos disponibles en Banco Av Villas $67.499.734.</t>
    </r>
  </si>
  <si>
    <r>
      <t xml:space="preserve">Rango de Gestión Desempeño Excelente. Para el tercer trimestre se dio cumplimiento a la Resolución 073 de 2018 Secretaría Distrital de Hacienda. Artículo 6. Límites de concentración así:
</t>
    </r>
    <r>
      <rPr>
        <b/>
        <sz val="10"/>
        <rFont val="Arial"/>
        <family val="2"/>
      </rPr>
      <t>Octubre 2021</t>
    </r>
    <r>
      <rPr>
        <sz val="10"/>
        <rFont val="Arial"/>
        <family val="2"/>
      </rPr>
      <t xml:space="preserve">:  Total recursos disponibles en entidades financieras $216.186.131. Limite concentración de recursos (80%) para el período es $172.948.905. Recursos disponibles en Banco de Bogotá $110.045.364.
</t>
    </r>
    <r>
      <rPr>
        <b/>
        <sz val="10"/>
        <rFont val="Arial"/>
        <family val="2"/>
      </rPr>
      <t>Noviembre 2021</t>
    </r>
    <r>
      <rPr>
        <sz val="10"/>
        <rFont val="Arial"/>
        <family val="2"/>
      </rPr>
      <t xml:space="preserve">:  Total recursos disponibles en entidades financieras $470.505.040.  Limite concentración de recursos (80%) para el período es $376.404.032. Recursos disponibles en Banco de Bogotá $147.280.188.  </t>
    </r>
    <r>
      <rPr>
        <b/>
        <sz val="10"/>
        <rFont val="Arial"/>
        <family val="2"/>
      </rPr>
      <t>Diciembre 2021:</t>
    </r>
    <r>
      <rPr>
        <sz val="10"/>
        <rFont val="Arial"/>
        <family val="2"/>
      </rPr>
      <t xml:space="preserve"> Total recursos disponibles en entidades financieras $144.737.021.  Limite concentración de recursos (80%) para el período es $115.789.617. Recursos disponibles en Banco de Bogotá $77.237.287.                         </t>
    </r>
  </si>
  <si>
    <t>Durante el cuarto trimestre se ha realizado una ejecución del PAC en vigencia que asciende al 85%, indicador impactado por la ejecución del rubro de inversión, debido a la imposibilidad de la suscripción y pago del convenio con PNUD que ascendia a 300 millones. En el mes de Octubre de 2021 se presento una ejecución de PAC del 72,84% el cual se vio impactado por una ejecución en inversión del 62,06% por lo anteriormente descrito, para el caso de nómina se presentó una ejecución de recursos del 98,50% y en adquisición de bienes y servicios del 93,12%. Para el mes de Noviembre de 2021 se ejecuto el PAC de la vigencia en un 95,81%, en donde se ejecutaron los recursos de inversión en un 93,73%, en nómina en un 99,80% y en adquisición de bienes y servicios en un 93,12% por una adecuada programación de recursos por parte de cada área. Para el mes de Diciembre de 2021 se ejecuto el PAC de la vigencia en un 87,49%,  en inversión se ejecutaron recursos por 88,82% puesto que se programaron recursos que se constituyeron como reservas para la vigencia 2022, para la nómina del mes de Diciembre de 2021 se ejecutaron recursos del 87,11% debido al no disfrute de vacaciones de todos los funcionarios programados y una ejecución menor en el rubro de sueldos, prima de navidad y cesantías. Por último los recursos de funcionamiento de adquisición de bienes y servicios se ejecutaron en un 80,51% por el no pago de unos contratos de la OAP que se constituyeron como reservas.</t>
  </si>
  <si>
    <t>Se continua con el seguimiento de cada área para el mes de diciembre de 2021, se logro una ejecución del 87,48% con una gestión en promedio del 88% en la vigencia 2021. Se esperá que en el año 2022 se cumpla con lo programado en PAC y hacer seguimiento especial en el cumplimiento de pagos que impacten la ejecución mensual por su monto.</t>
  </si>
  <si>
    <t>En el cuarto trimestre se presentó reducción en el presupuesto de inversión aprobado mediante Decreto 527 del 23 de diciembre de 2021 por valor de $216.242.776, quedando con esta reducción un presupuesto en inversión de $5.487,7 millones. Sobre este total se generaron compromisos en el último trimestre por valor de $952,5 millones equivalente al 17.36% del total de los recursos aprobados en el agregado de inversión.  En ese orden de ideas, a diciembre 31 se cuenta con compromisos acumulados por valor de $5.484,4 millones equivalentes al 99.94% % del total de inversión directa, porcentaje que si bien representa el total de recursos comprometidos en inversión, permite observar que en el ultimo trimestre se comrpmetieron recursos que estaban proyectados para ejecutarse en el tercer trimestre de 2021.  La diferencia con respecto a la meta establecida obedeció a dos situaciones a saber: 1.  El retraso en la formalización de  convenios con la Secretaría Distrital de Educación,  por cuanto se tenia proyectada ejecución de los recursos en el tercer trimestre, No obstante, dada la situación planteada se gestionaron los contratos en el mes de octubre de la presente vigencia 2. Dificultades que se han presentado en la formalización de algunos contratos como el proyectado a celebrar con PNUD, que  no  permitió dar cumplimiento  y generó  la necesidad de ajustar el PAA con respecto a compromisos que se tenían programados en el tercer  trimestre y fueron reprogramados para el cuarto trimestre de la vigencia.</t>
  </si>
  <si>
    <t>En terminos generales se dio cumplimiento a la meta general de ejecutar el 100% de los recursos aprobados para el agregado de inversión directa. Si bien se ejecutaron recursos en el cuarto trimestre que no estaban en la proyección, las justificaciones al mismo permiten concluir que, la formalización de recursos administrados mediante la celebración de los respectivos convenios esta supeditada al tramite que se requiere realizar ante la Secretaria de Educación SED.</t>
  </si>
  <si>
    <t>En el cuartor trimestre se generaron compromisos en el agregado de funcionamiento por valor de $1.812,9 millones equivalentes al 27% del presupuesto por este agregado. Con esta ejecuciòn, se consolida la vigencia 2021 con compromisos por valor de $6.279,8 millones equivalentes al 93,12% del total  en funcionamiento, lo cual implica un 6.88% menos con respecto a la  meta propuesta. Analizando este comportamiento, podemos concluir que si bien  un alto porcentaje del presupuesto de funcionamiento se ejecutó de manera recurrente,  para el caso de nomina y aportes, la disminuciòn con respecto a la meta proyectada se dió como resultado de recursos apropiados en los consolidados de gastos de personal y contribuciones inherentes a la nómina, los cuales, para esta vigencia estan por encima de las necesidades de la entidad, como resultado de las actividades de empalme entre los sistemas de información de la SHD (Predis y Bogdata) que requirió  un incremento calculado manualmente, lo cual implicó con el cierre de vigencia recursos sin ejecutar en estos consolidados. En lo que respecta al consolidado de adquisición de bienes y servicios culminó con  porcentaje de ejecución en compromisos del 98,46%. Lo anterior, dada la gestión realizada mediante traslados presupuestales a fin de distribuir los recursos de acuerdo con las necesidades detectadas. En ese orden de ideas, los recursos no utilizados en el agregado de adquisición de bienes y servicios se generaron en los rubros de caja menor una vez liquidada y servicios publicos.</t>
  </si>
  <si>
    <t>En terminos generales se dio cumplimiento a la meta general de ejecución de recursos en funcionamiento (93%) teniendo en cuenta que las proyecciones realizadas en los agregados de servicios personales y aportes pagtronales permitía detectar que quedarían recursos no utilizados con el cierre de vigencia , situación que fué informada en los diferentes comités realizados durante la vigencia.</t>
  </si>
  <si>
    <t xml:space="preserve">En el ultimo trimeste se socializa como parte del presente indicador la liquidación de saldos de reservas constituidos por valor de $15,5 millones, los cuales se encuentran amparados en las corerspondientes actas de liquidación, quedando un saldo neto de reservas de $1.144,8 millones. De este total se giro a diciembre 31 $1.144,8,8 millones que equivale al 100.0% del total constituido. </t>
  </si>
  <si>
    <t>De da cumplimiento a las proyeccioens realizadas por la entidad mediante el giro y liquidación de saldos sobre las reservas constituidas para la vigencia 2021. No se generan saldos por girar que puedan constituirse en pasivos exigibles para la entidad.</t>
  </si>
  <si>
    <t>Se cumplió con Rango de Gestión Desempeño Excelente durante todo el año cumplimiento a la Resolución 073 de 2018 Secretaría Distrital de Hacienda. Artículo 6. Límites de concentración</t>
  </si>
  <si>
    <t>Durante el año se realizó una correcta ejecución del PAC para la vigencia 2021</t>
  </si>
  <si>
    <t>Reporte de 4 formatos enviados a saber: Formato de saldos y movimientos convergencia, reporte de saldos de operaciones recíprocas convergencia, reporte de variaciones trimestrales significativas convergencia y o archivo en formato PDF con los estados financieros trimestrales firmados y escaneados</t>
  </si>
  <si>
    <t>Reporte de 4 formatos solicitados en Resolución 706 de 2016: Formato de saldos y movimientos convergencia, reporte de saldos de operaciones recíprocas convergencia, reporte de variaciones trimestrales significativas convergencia y archivo en formato PDF con los estados financieros trimestrales firmados y escaneados</t>
  </si>
  <si>
    <t>Se presentó oportunamente la información anual de la vigencia 2020-2019, de acuerdo con lo establecidos en las Resoluciones 533 y 620 de 2015 de la Contaduría General de la Nación</t>
  </si>
  <si>
    <t>Se presentó oportunamente la información del primer trimestre de la vigencia 2021-2020, de acuerdo con lo establecidos en las Resoluciones 533 y 620 de 2015 de la Contaduría General de la Nación</t>
  </si>
  <si>
    <t>Se presentó oportunamente la información del segundo trimestre de la vigencia 2021-2020, de acuerdo con lo establecidos en las Resoluciones 533 y 620 de 2015 de la Contaduría General de la Nación</t>
  </si>
  <si>
    <t>Se presentó oportunamente la información del tercer trimestre de la vigencia 2021-2020, de acuerdo con lo establecidos en las Resoluciones 533 y 620 de 2015 de la Contaduría General de la Nación</t>
  </si>
  <si>
    <t>Durante la vigencia 2021 se presento oportunamente la información de acuerdo con lo establecidos en las Resoluciones 533 y 620 de 2015 de la Contaduría General de la Nación</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</si>
</sst>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quot;€&quot;_-;\-* #,##0.00\ &quot;€&quot;_-;_-* &quot;-&quot;??\ &quot;€&quot;_-;_-@_-"/>
    <numFmt numFmtId="179" formatCode="0.0%"/>
    <numFmt numFmtId="180" formatCode="#,##0.0"/>
    <numFmt numFmtId="181" formatCode="#,##0.000"/>
    <numFmt numFmtId="182" formatCode="#,##0.0000"/>
    <numFmt numFmtId="183" formatCode="_(* #,##0.0_);_(* \(#,##0.0\);_(* &quot;-&quot;??_);_(@_)"/>
    <numFmt numFmtId="184" formatCode="_(* #,##0_);_(* \(#,##0\);_(* &quot;-&quot;??_);_(@_)"/>
    <numFmt numFmtId="185" formatCode="0.000%"/>
    <numFmt numFmtId="186" formatCode="[$-240A]dddd\,\ dd&quot; de &quot;mmmm&quot; de &quot;yyyy"/>
    <numFmt numFmtId="187" formatCode="[$-240A]hh:mm:ss\ AM/PM"/>
  </numFmts>
  <fonts count="55">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Arial"/>
      <family val="2"/>
    </font>
    <font>
      <b/>
      <sz val="10"/>
      <color indexed="8"/>
      <name val="Arial"/>
      <family val="2"/>
    </font>
    <font>
      <sz val="10"/>
      <color indexed="8"/>
      <name val="Calibri"/>
      <family val="0"/>
    </font>
    <font>
      <sz val="8.45"/>
      <color indexed="8"/>
      <name val="Calibri"/>
      <family val="0"/>
    </font>
    <font>
      <sz val="5.9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sz val="10"/>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medium"/>
      <right/>
      <top style="medium"/>
      <bottom/>
    </border>
    <border>
      <left style="thin"/>
      <right style="medium"/>
      <top style="medium"/>
      <bottom style="thin"/>
    </border>
    <border>
      <left style="thin"/>
      <right style="thin"/>
      <top/>
      <bottom style="thin"/>
    </border>
    <border>
      <left/>
      <right style="medium"/>
      <top style="medium"/>
      <bottom/>
    </border>
    <border>
      <left style="medium"/>
      <right style="medium"/>
      <top/>
      <bottom style="medium"/>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right style="medium"/>
      <top>
        <color indexed="63"/>
      </top>
      <bottom>
        <color indexed="63"/>
      </bottom>
    </border>
    <border>
      <left/>
      <right style="medium"/>
      <top/>
      <bottom style="medium"/>
    </border>
    <border>
      <left style="thin"/>
      <right style="medium"/>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3"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272">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4"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3" xfId="59" applyNumberFormat="1" applyFont="1" applyBorder="1" applyAlignment="1">
      <alignment horizontal="center" vertical="center"/>
    </xf>
    <xf numFmtId="0" fontId="6" fillId="0" borderId="14" xfId="59" applyNumberFormat="1" applyFont="1" applyBorder="1" applyAlignment="1">
      <alignment horizontal="center" vertical="center"/>
    </xf>
    <xf numFmtId="0" fontId="7" fillId="0" borderId="14" xfId="59" applyNumberFormat="1" applyFont="1" applyBorder="1" applyAlignment="1">
      <alignment horizontal="center" vertical="center"/>
    </xf>
    <xf numFmtId="0" fontId="0" fillId="0" borderId="14" xfId="59" applyNumberFormat="1" applyFont="1" applyBorder="1" applyAlignment="1">
      <alignment horizontal="center" vertical="center" wrapText="1"/>
    </xf>
    <xf numFmtId="0" fontId="0" fillId="0" borderId="15" xfId="59"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4" fillId="6" borderId="19" xfId="19" applyBorder="1" applyAlignment="1">
      <alignment vertical="center" wrapText="1"/>
    </xf>
    <xf numFmtId="0" fontId="34"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0" fillId="6" borderId="20" xfId="19" applyFont="1" applyBorder="1" applyAlignment="1">
      <alignment horizontal="center" vertical="center"/>
    </xf>
    <xf numFmtId="0" fontId="50" fillId="6" borderId="21" xfId="19" applyFont="1" applyBorder="1" applyAlignment="1">
      <alignment horizontal="center" vertical="center"/>
    </xf>
    <xf numFmtId="3" fontId="34" fillId="6" borderId="22" xfId="19" applyNumberFormat="1" applyBorder="1" applyAlignment="1">
      <alignment horizontal="center" vertical="center" wrapText="1"/>
    </xf>
    <xf numFmtId="3" fontId="34" fillId="6" borderId="22" xfId="19" applyNumberFormat="1" applyBorder="1" applyAlignment="1">
      <alignment vertical="center" wrapText="1"/>
    </xf>
    <xf numFmtId="3" fontId="34" fillId="6" borderId="23" xfId="19" applyNumberFormat="1" applyBorder="1" applyAlignment="1">
      <alignment vertical="center" wrapText="1"/>
    </xf>
    <xf numFmtId="0" fontId="52" fillId="40" borderId="24" xfId="19" applyFont="1" applyFill="1" applyBorder="1" applyAlignment="1">
      <alignment horizontal="center" vertical="center" wrapText="1"/>
    </xf>
    <xf numFmtId="0" fontId="52" fillId="40" borderId="25" xfId="19" applyFont="1" applyFill="1" applyBorder="1" applyAlignment="1">
      <alignment horizontal="center" vertical="center" wrapText="1"/>
    </xf>
    <xf numFmtId="9" fontId="52" fillId="40" borderId="26" xfId="19" applyNumberFormat="1" applyFont="1" applyFill="1" applyBorder="1" applyAlignment="1">
      <alignment horizontal="center" vertical="center" wrapText="1"/>
    </xf>
    <xf numFmtId="9" fontId="34" fillId="34" borderId="27" xfId="50" applyNumberFormat="1" applyFont="1" applyFill="1" applyBorder="1" applyAlignment="1">
      <alignment horizontal="center" vertical="center"/>
    </xf>
    <xf numFmtId="9" fontId="34" fillId="34" borderId="28" xfId="19" applyNumberFormat="1" applyFill="1" applyBorder="1" applyAlignment="1">
      <alignment horizontal="center" vertical="center"/>
    </xf>
    <xf numFmtId="9" fontId="34" fillId="34" borderId="29" xfId="50" applyNumberFormat="1" applyFont="1" applyFill="1" applyBorder="1" applyAlignment="1">
      <alignment horizontal="center" vertical="center"/>
    </xf>
    <xf numFmtId="9" fontId="52" fillId="40" borderId="25" xfId="19" applyNumberFormat="1" applyFont="1" applyFill="1" applyBorder="1" applyAlignment="1">
      <alignment horizontal="center" vertical="center" wrapText="1"/>
    </xf>
    <xf numFmtId="0" fontId="50" fillId="6" borderId="30" xfId="19" applyFont="1" applyBorder="1" applyAlignment="1">
      <alignment horizontal="center" vertical="center"/>
    </xf>
    <xf numFmtId="0" fontId="34" fillId="6" borderId="31" xfId="19" applyBorder="1" applyAlignment="1">
      <alignment vertical="center" wrapText="1"/>
    </xf>
    <xf numFmtId="0" fontId="34" fillId="6" borderId="32"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0" borderId="33"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1"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7" applyFont="1" applyFill="1" applyBorder="1" applyAlignment="1">
      <alignment horizontal="center" vertical="center" wrapText="1"/>
    </xf>
    <xf numFmtId="9" fontId="3" fillId="41" borderId="16"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4" fillId="34" borderId="3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34" fillId="6" borderId="36" xfId="19" applyNumberFormat="1" applyFont="1" applyBorder="1" applyAlignment="1">
      <alignment horizontal="center" vertical="center"/>
    </xf>
    <xf numFmtId="9" fontId="34" fillId="34" borderId="12" xfId="19" applyNumberFormat="1" applyFill="1" applyBorder="1" applyAlignment="1">
      <alignment horizontal="center" vertical="center"/>
    </xf>
    <xf numFmtId="9" fontId="2" fillId="39" borderId="13" xfId="0" applyNumberFormat="1" applyFont="1" applyFill="1" applyBorder="1" applyAlignment="1">
      <alignment horizontal="center" vertical="center" wrapText="1"/>
    </xf>
    <xf numFmtId="9" fontId="2" fillId="39" borderId="15" xfId="0" applyNumberFormat="1" applyFont="1" applyFill="1" applyBorder="1" applyAlignment="1">
      <alignment horizontal="center" vertical="center" wrapText="1"/>
    </xf>
    <xf numFmtId="9" fontId="2" fillId="38" borderId="37" xfId="0" applyNumberFormat="1" applyFont="1" applyFill="1" applyBorder="1" applyAlignment="1">
      <alignment horizontal="center" vertical="center" wrapText="1"/>
    </xf>
    <xf numFmtId="9" fontId="2" fillId="37" borderId="37" xfId="0" applyNumberFormat="1" applyFont="1" applyFill="1" applyBorder="1" applyAlignment="1">
      <alignment horizontal="center" vertical="center" wrapText="1"/>
    </xf>
    <xf numFmtId="9" fontId="34" fillId="6" borderId="28" xfId="19" applyNumberFormat="1" applyFont="1" applyBorder="1" applyAlignment="1">
      <alignment horizontal="center" vertical="center"/>
    </xf>
    <xf numFmtId="3" fontId="34" fillId="6" borderId="36" xfId="20" applyNumberFormat="1" applyFont="1" applyBorder="1" applyAlignment="1">
      <alignment horizontal="center" vertical="center" wrapText="1"/>
    </xf>
    <xf numFmtId="3" fontId="34" fillId="6" borderId="12" xfId="20" applyNumberFormat="1" applyFont="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38" xfId="0" applyNumberFormat="1" applyFont="1" applyFill="1" applyBorder="1" applyAlignment="1">
      <alignment vertical="center" wrapText="1"/>
    </xf>
    <xf numFmtId="9" fontId="2" fillId="0" borderId="13" xfId="0" applyNumberFormat="1" applyFont="1" applyFill="1" applyBorder="1" applyAlignment="1">
      <alignment horizontal="center" vertical="center" wrapText="1"/>
    </xf>
    <xf numFmtId="9" fontId="34" fillId="6" borderId="31" xfId="19" applyNumberFormat="1" applyFont="1" applyBorder="1" applyAlignment="1">
      <alignment horizontal="center" vertical="center"/>
    </xf>
    <xf numFmtId="3" fontId="34" fillId="6" borderId="31" xfId="19" applyNumberFormat="1" applyFont="1" applyBorder="1" applyAlignment="1">
      <alignment horizontal="center" vertical="center" wrapText="1"/>
    </xf>
    <xf numFmtId="10" fontId="34" fillId="34" borderId="12" xfId="19" applyNumberFormat="1" applyFill="1" applyBorder="1" applyAlignment="1">
      <alignment horizontal="center" vertical="center"/>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184" fontId="34" fillId="34" borderId="12" xfId="50" applyNumberFormat="1" applyFont="1" applyFill="1" applyBorder="1" applyAlignment="1">
      <alignment horizontal="center" vertical="center"/>
    </xf>
    <xf numFmtId="43" fontId="2" fillId="37" borderId="37" xfId="50" applyFont="1" applyFill="1" applyBorder="1" applyAlignment="1">
      <alignment horizontal="center" vertical="center" wrapText="1"/>
    </xf>
    <xf numFmtId="6" fontId="2" fillId="37" borderId="34" xfId="0" applyNumberFormat="1" applyFont="1" applyFill="1" applyBorder="1" applyAlignment="1">
      <alignment horizontal="center" vertical="center" wrapText="1"/>
    </xf>
    <xf numFmtId="6" fontId="2" fillId="39" borderId="13" xfId="0" applyNumberFormat="1" applyFont="1" applyFill="1" applyBorder="1" applyAlignment="1">
      <alignment horizontal="center" vertical="center" wrapText="1"/>
    </xf>
    <xf numFmtId="0" fontId="52" fillId="40" borderId="30" xfId="19" applyFont="1" applyFill="1" applyBorder="1" applyAlignment="1">
      <alignment horizontal="center" vertical="center" wrapText="1"/>
    </xf>
    <xf numFmtId="0" fontId="52" fillId="40" borderId="31" xfId="19" applyFont="1" applyFill="1" applyBorder="1" applyAlignment="1">
      <alignment horizontal="center" vertical="center" wrapText="1"/>
    </xf>
    <xf numFmtId="9" fontId="52" fillId="40" borderId="31" xfId="19" applyNumberFormat="1" applyFont="1" applyFill="1" applyBorder="1" applyAlignment="1">
      <alignment horizontal="center" vertical="center" wrapText="1"/>
    </xf>
    <xf numFmtId="9" fontId="52" fillId="40" borderId="35" xfId="19" applyNumberFormat="1" applyFont="1" applyFill="1" applyBorder="1" applyAlignment="1">
      <alignment horizontal="center" vertical="center" wrapText="1"/>
    </xf>
    <xf numFmtId="9" fontId="34" fillId="34" borderId="39" xfId="19" applyNumberFormat="1" applyFill="1" applyBorder="1" applyAlignment="1">
      <alignment horizontal="center" vertical="center"/>
    </xf>
    <xf numFmtId="0" fontId="0" fillId="34" borderId="5" xfId="0" applyFill="1" applyBorder="1" applyAlignment="1">
      <alignment horizontal="center" vertical="center" wrapText="1"/>
    </xf>
    <xf numFmtId="0" fontId="52" fillId="40" borderId="40" xfId="19" applyFont="1" applyFill="1" applyBorder="1" applyAlignment="1">
      <alignment horizontal="center" vertical="center" wrapText="1"/>
    </xf>
    <xf numFmtId="0" fontId="52" fillId="40" borderId="41" xfId="19" applyFont="1" applyFill="1" applyBorder="1" applyAlignment="1">
      <alignment horizontal="center" vertical="center" wrapText="1"/>
    </xf>
    <xf numFmtId="9" fontId="52" fillId="40" borderId="41" xfId="19" applyNumberFormat="1" applyFont="1" applyFill="1" applyBorder="1" applyAlignment="1">
      <alignment horizontal="center" vertical="center" wrapText="1"/>
    </xf>
    <xf numFmtId="9" fontId="52" fillId="40" borderId="42" xfId="19" applyNumberFormat="1" applyFont="1" applyFill="1" applyBorder="1" applyAlignment="1">
      <alignment horizontal="center" vertical="center" wrapText="1"/>
    </xf>
    <xf numFmtId="3" fontId="34" fillId="6" borderId="31" xfId="20" applyNumberFormat="1" applyFont="1" applyBorder="1" applyAlignment="1">
      <alignment horizontal="center" vertical="center" wrapText="1"/>
    </xf>
    <xf numFmtId="184" fontId="34" fillId="34" borderId="31" xfId="50" applyNumberFormat="1" applyFont="1" applyFill="1" applyBorder="1" applyAlignment="1">
      <alignment horizontal="center" vertical="center"/>
    </xf>
    <xf numFmtId="3" fontId="34" fillId="6" borderId="22" xfId="20" applyNumberFormat="1" applyFont="1" applyBorder="1" applyAlignment="1">
      <alignment horizontal="center" vertical="center" wrapText="1"/>
    </xf>
    <xf numFmtId="10" fontId="34" fillId="34" borderId="31" xfId="19" applyNumberFormat="1" applyFill="1" applyBorder="1" applyAlignment="1">
      <alignment horizontal="center" vertical="center"/>
    </xf>
    <xf numFmtId="10" fontId="34" fillId="34" borderId="35" xfId="19" applyNumberFormat="1" applyFill="1" applyBorder="1" applyAlignment="1">
      <alignment horizontal="center" vertical="center"/>
    </xf>
    <xf numFmtId="184" fontId="34" fillId="34" borderId="22" xfId="50" applyNumberFormat="1" applyFont="1" applyFill="1" applyBorder="1" applyAlignment="1">
      <alignment horizontal="center" vertical="center"/>
    </xf>
    <xf numFmtId="0" fontId="6" fillId="34"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34" fillId="34" borderId="31" xfId="19" applyNumberFormat="1" applyFill="1" applyBorder="1" applyAlignment="1">
      <alignment horizontal="center" vertical="center"/>
    </xf>
    <xf numFmtId="9" fontId="34" fillId="34" borderId="22" xfId="19" applyNumberFormat="1" applyFill="1" applyBorder="1" applyAlignment="1">
      <alignment horizontal="center" vertical="center"/>
    </xf>
    <xf numFmtId="0" fontId="0" fillId="34" borderId="5" xfId="0" applyFill="1" applyBorder="1" applyAlignment="1">
      <alignment horizontal="center" vertical="center" wrapText="1"/>
    </xf>
    <xf numFmtId="10" fontId="34" fillId="34" borderId="22" xfId="19" applyNumberFormat="1" applyFill="1" applyBorder="1" applyAlignment="1">
      <alignment horizontal="center" vertical="center"/>
    </xf>
    <xf numFmtId="2" fontId="34" fillId="6" borderId="31" xfId="19" applyNumberFormat="1" applyFont="1" applyBorder="1" applyAlignment="1">
      <alignment horizontal="center" vertical="center"/>
    </xf>
    <xf numFmtId="2" fontId="34" fillId="6" borderId="12" xfId="19" applyNumberFormat="1" applyFont="1" applyBorder="1" applyAlignment="1">
      <alignment horizontal="center" vertical="center"/>
    </xf>
    <xf numFmtId="2" fontId="34" fillId="6" borderId="22" xfId="19" applyNumberFormat="1" applyFont="1" applyBorder="1" applyAlignment="1">
      <alignment horizontal="center" vertical="center"/>
    </xf>
    <xf numFmtId="0" fontId="0" fillId="34" borderId="5" xfId="0" applyFill="1" applyBorder="1" applyAlignment="1">
      <alignment horizontal="center" vertical="center" wrapText="1"/>
    </xf>
    <xf numFmtId="14" fontId="2" fillId="0" borderId="13" xfId="0" applyNumberFormat="1" applyFont="1" applyFill="1" applyBorder="1" applyAlignment="1">
      <alignment horizontal="center" vertical="center" wrapText="1"/>
    </xf>
    <xf numFmtId="9" fontId="2" fillId="37" borderId="34" xfId="0" applyNumberFormat="1" applyFont="1" applyFill="1" applyBorder="1" applyAlignment="1">
      <alignment horizontal="center" vertical="center" wrapText="1"/>
    </xf>
    <xf numFmtId="9" fontId="2" fillId="37" borderId="37" xfId="57" applyFont="1" applyFill="1" applyBorder="1" applyAlignment="1">
      <alignment vertical="center" wrapText="1"/>
    </xf>
    <xf numFmtId="9" fontId="2" fillId="38" borderId="34" xfId="0" applyNumberFormat="1" applyFont="1" applyFill="1" applyBorder="1" applyAlignment="1">
      <alignment horizontal="center" vertical="center" wrapText="1"/>
    </xf>
    <xf numFmtId="10" fontId="2" fillId="38" borderId="37" xfId="50" applyNumberFormat="1" applyFont="1" applyFill="1" applyBorder="1" applyAlignment="1">
      <alignment vertical="center" wrapText="1"/>
    </xf>
    <xf numFmtId="9" fontId="2" fillId="39" borderId="13" xfId="57" applyFont="1" applyFill="1" applyBorder="1" applyAlignment="1">
      <alignment horizontal="center" vertical="center" wrapText="1"/>
    </xf>
    <xf numFmtId="10" fontId="2" fillId="39" borderId="15" xfId="50" applyNumberFormat="1" applyFont="1" applyFill="1" applyBorder="1" applyAlignment="1">
      <alignment vertical="center" wrapText="1"/>
    </xf>
    <xf numFmtId="0" fontId="0" fillId="0" borderId="0" xfId="55" applyFont="1" applyBorder="1" applyAlignment="1">
      <alignment horizontal="center" vertical="center" wrapText="1"/>
      <protection/>
    </xf>
    <xf numFmtId="3" fontId="2" fillId="34" borderId="0"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34" fillId="34" borderId="42" xfId="19" applyNumberFormat="1" applyFill="1" applyBorder="1" applyAlignment="1">
      <alignment horizontal="center" vertical="center"/>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179" fontId="34" fillId="34" borderId="35" xfId="19" applyNumberFormat="1" applyFill="1" applyBorder="1" applyAlignment="1">
      <alignment horizontal="center" vertical="center"/>
    </xf>
    <xf numFmtId="179" fontId="34" fillId="34" borderId="27" xfId="50" applyNumberFormat="1" applyFont="1" applyFill="1" applyBorder="1" applyAlignment="1">
      <alignment horizontal="center" vertical="center"/>
    </xf>
    <xf numFmtId="179" fontId="34" fillId="34" borderId="29" xfId="50" applyNumberFormat="1" applyFont="1" applyFill="1" applyBorder="1" applyAlignment="1">
      <alignment horizontal="center" vertical="center"/>
    </xf>
    <xf numFmtId="0" fontId="34" fillId="6" borderId="22" xfId="19" applyBorder="1" applyAlignment="1">
      <alignment vertical="center" wrapText="1"/>
    </xf>
    <xf numFmtId="0" fontId="34" fillId="6" borderId="23" xfId="19" applyBorder="1" applyAlignment="1">
      <alignment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53" fillId="42" borderId="13" xfId="0" applyFont="1" applyFill="1" applyBorder="1" applyAlignment="1">
      <alignment horizontal="center" vertical="center" wrapText="1"/>
    </xf>
    <xf numFmtId="0" fontId="53" fillId="42" borderId="14" xfId="0" applyFont="1" applyFill="1" applyBorder="1" applyAlignment="1">
      <alignment horizontal="center" vertical="center" wrapText="1"/>
    </xf>
    <xf numFmtId="0" fontId="53" fillId="42" borderId="15" xfId="0" applyFont="1" applyFill="1" applyBorder="1" applyAlignment="1">
      <alignment horizontal="center" vertical="center" wrapText="1"/>
    </xf>
    <xf numFmtId="0" fontId="54" fillId="43" borderId="44" xfId="0" applyFont="1" applyFill="1" applyBorder="1" applyAlignment="1">
      <alignment horizontal="justify" vertical="top" wrapText="1"/>
    </xf>
    <xf numFmtId="0" fontId="0" fillId="0" borderId="45" xfId="0" applyFont="1" applyBorder="1" applyAlignment="1">
      <alignment horizontal="justify" vertical="top"/>
    </xf>
    <xf numFmtId="0" fontId="0" fillId="0" borderId="46" xfId="0" applyFont="1" applyBorder="1" applyAlignment="1">
      <alignment horizontal="justify" vertical="top"/>
    </xf>
    <xf numFmtId="0" fontId="3" fillId="35" borderId="47"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41" borderId="15"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48"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48"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8" borderId="37"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48"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0" fillId="34" borderId="13" xfId="0" applyFill="1" applyBorder="1" applyAlignment="1">
      <alignment horizontal="justify" vertical="top" wrapText="1"/>
    </xf>
    <xf numFmtId="0" fontId="0" fillId="34" borderId="14" xfId="0" applyFont="1" applyFill="1" applyBorder="1" applyAlignment="1">
      <alignment horizontal="justify" vertical="top"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3" fillId="34" borderId="34"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37" xfId="0" applyFont="1" applyFill="1" applyBorder="1" applyAlignment="1">
      <alignment horizontal="left" vertical="top" wrapText="1"/>
    </xf>
    <xf numFmtId="0" fontId="3" fillId="34" borderId="11" xfId="0" applyFont="1" applyFill="1" applyBorder="1" applyAlignment="1">
      <alignment horizontal="left" vertical="top" wrapText="1"/>
    </xf>
    <xf numFmtId="0" fontId="3" fillId="34" borderId="0" xfId="0" applyFont="1" applyFill="1" applyBorder="1" applyAlignment="1">
      <alignment horizontal="left" vertical="top" wrapText="1"/>
    </xf>
    <xf numFmtId="0" fontId="3" fillId="34" borderId="33" xfId="0" applyFont="1" applyFill="1" applyBorder="1" applyAlignment="1">
      <alignment horizontal="left" vertical="top" wrapText="1"/>
    </xf>
    <xf numFmtId="0" fontId="3" fillId="34" borderId="17" xfId="0" applyFont="1" applyFill="1" applyBorder="1" applyAlignment="1">
      <alignment horizontal="left" vertical="top" wrapText="1"/>
    </xf>
    <xf numFmtId="0" fontId="3" fillId="34" borderId="18" xfId="0" applyFont="1" applyFill="1" applyBorder="1" applyAlignment="1">
      <alignment horizontal="left" vertical="top" wrapText="1"/>
    </xf>
    <xf numFmtId="0" fontId="3" fillId="34" borderId="48" xfId="0" applyFont="1" applyFill="1" applyBorder="1" applyAlignment="1">
      <alignment horizontal="left" vertical="top" wrapText="1"/>
    </xf>
    <xf numFmtId="9" fontId="2" fillId="0" borderId="15" xfId="0" applyNumberFormat="1" applyFont="1" applyFill="1" applyBorder="1" applyAlignment="1">
      <alignment horizontal="center" vertical="center" wrapText="1"/>
    </xf>
    <xf numFmtId="9" fontId="34" fillId="6" borderId="12" xfId="19" applyNumberFormat="1" applyFont="1" applyBorder="1" applyAlignment="1">
      <alignment horizontal="center" vertical="center"/>
    </xf>
    <xf numFmtId="3" fontId="34" fillId="6" borderId="12" xfId="19" applyNumberFormat="1" applyBorder="1" applyAlignment="1">
      <alignment vertical="center" wrapText="1"/>
    </xf>
    <xf numFmtId="3" fontId="34" fillId="6" borderId="31" xfId="19" applyNumberFormat="1" applyBorder="1" applyAlignment="1">
      <alignment horizontal="center" vertical="center" wrapText="1"/>
    </xf>
    <xf numFmtId="10" fontId="34" fillId="34" borderId="39" xfId="50" applyNumberFormat="1" applyFont="1" applyFill="1" applyBorder="1" applyAlignment="1">
      <alignment horizontal="center" vertical="center"/>
    </xf>
    <xf numFmtId="9" fontId="34" fillId="6" borderId="22" xfId="19" applyNumberFormat="1" applyFont="1" applyBorder="1" applyAlignment="1">
      <alignment horizontal="center" vertical="center"/>
    </xf>
    <xf numFmtId="10" fontId="34" fillId="34" borderId="49" xfId="50" applyNumberFormat="1" applyFont="1" applyFill="1" applyBorder="1" applyAlignment="1">
      <alignment horizontal="center" vertical="center"/>
    </xf>
    <xf numFmtId="9" fontId="2" fillId="34" borderId="33" xfId="57"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5 3"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162">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38"/>
          <c:h val="0.92525"/>
        </c:manualLayout>
      </c:layout>
      <c:bar3DChart>
        <c:barDir val="col"/>
        <c:grouping val="clustered"/>
        <c:varyColors val="0"/>
        <c:ser>
          <c:idx val="2"/>
          <c:order val="0"/>
          <c:tx>
            <c:strRef>
              <c:f>'GF-01 Presup Inversion'!$C$35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'GF-01 Presup Inversion'!$C$36:$C$39</c:f>
              <c:numCache/>
            </c:numRef>
          </c:val>
          <c:shape val="cylinder"/>
        </c:ser>
        <c:ser>
          <c:idx val="0"/>
          <c:order val="1"/>
          <c:tx>
            <c:strRef>
              <c:f>'GF-01 Presup Inversion'!$H$35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'GF-01 Presup Inversion'!$B$36:$B$39</c:f>
              <c:strCache/>
            </c:strRef>
          </c:cat>
          <c:val>
            <c:numRef>
              <c:f>'GF-01 Presup Inversion'!$H$36:$H$39</c:f>
              <c:numCache/>
            </c:numRef>
          </c:val>
          <c:shape val="cylinder"/>
        </c:ser>
        <c:shape val="cylinder"/>
        <c:axId val="47402017"/>
        <c:axId val="23964970"/>
      </c:bar3DChart>
      <c:catAx>
        <c:axId val="47402017"/>
        <c:scaling>
          <c:orientation val="minMax"/>
        </c:scaling>
        <c:axPos val="b"/>
        <c:delete val="0"/>
        <c:numFmt formatCode="General" sourceLinked="1"/>
        <c:majorTickMark val="none"/>
        <c:minorTickMark val="none"/>
        <c:tickLblPos val="nextTo"/>
        <c:spPr>
          <a:ln w="3175">
            <a:solidFill>
              <a:srgbClr val="808080"/>
            </a:solidFill>
          </a:ln>
        </c:spPr>
        <c:crossAx val="23964970"/>
        <c:crossesAt val="0"/>
        <c:auto val="1"/>
        <c:lblOffset val="100"/>
        <c:tickLblSkip val="1"/>
        <c:noMultiLvlLbl val="0"/>
      </c:catAx>
      <c:valAx>
        <c:axId val="23964970"/>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47402017"/>
        <c:crossesAt val="1"/>
        <c:crossBetween val="between"/>
        <c:dispUnits/>
        <c:majorUnit val="100"/>
        <c:minorUnit val="100"/>
      </c:valAx>
      <c:spPr>
        <a:noFill/>
        <a:ln>
          <a:noFill/>
        </a:ln>
      </c:spPr>
    </c:plotArea>
    <c:legend>
      <c:legendPos val="r"/>
      <c:layout>
        <c:manualLayout>
          <c:xMode val="edge"/>
          <c:yMode val="edge"/>
          <c:x val="0.8575"/>
          <c:y val="0.4175"/>
          <c:w val="0.13925"/>
          <c:h val="0.15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75"/>
          <c:y val="0.03525"/>
          <c:w val="0.8405"/>
          <c:h val="0.9255"/>
        </c:manualLayout>
      </c:layout>
      <c:bar3DChart>
        <c:barDir val="col"/>
        <c:grouping val="clustered"/>
        <c:varyColors val="0"/>
        <c:ser>
          <c:idx val="2"/>
          <c:order val="0"/>
          <c:tx>
            <c:strRef>
              <c:f>'GF-02 Presup Funcionamiento'!$C$35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'GF-02 Presup Funcionamiento'!$C$36:$C$39</c:f>
              <c:numCache/>
            </c:numRef>
          </c:val>
          <c:shape val="cylinder"/>
        </c:ser>
        <c:ser>
          <c:idx val="0"/>
          <c:order val="1"/>
          <c:tx>
            <c:strRef>
              <c:f>'GF-02 Presup Funcionamiento'!$H$35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'GF-02 Presup Funcionamiento'!$B$36:$B$39</c:f>
              <c:strCache/>
            </c:strRef>
          </c:cat>
          <c:val>
            <c:numRef>
              <c:f>'GF-02 Presup Funcionamiento'!$H$36:$H$39</c:f>
              <c:numCache/>
            </c:numRef>
          </c:val>
          <c:shape val="cylinder"/>
        </c:ser>
        <c:shape val="cylinder"/>
        <c:axId val="14358139"/>
        <c:axId val="62114388"/>
      </c:bar3DChart>
      <c:catAx>
        <c:axId val="14358139"/>
        <c:scaling>
          <c:orientation val="minMax"/>
        </c:scaling>
        <c:axPos val="b"/>
        <c:delete val="0"/>
        <c:numFmt formatCode="General" sourceLinked="1"/>
        <c:majorTickMark val="none"/>
        <c:minorTickMark val="none"/>
        <c:tickLblPos val="nextTo"/>
        <c:spPr>
          <a:ln w="3175">
            <a:solidFill>
              <a:srgbClr val="808080"/>
            </a:solidFill>
          </a:ln>
        </c:spPr>
        <c:crossAx val="62114388"/>
        <c:crosses val="autoZero"/>
        <c:auto val="1"/>
        <c:lblOffset val="100"/>
        <c:tickLblSkip val="1"/>
        <c:noMultiLvlLbl val="0"/>
      </c:catAx>
      <c:valAx>
        <c:axId val="62114388"/>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4358139"/>
        <c:crossesAt val="1"/>
        <c:crossBetween val="between"/>
        <c:dispUnits/>
        <c:majorUnit val="1680351.3436000003"/>
        <c:minorUnit val="1"/>
      </c:valAx>
      <c:spPr>
        <a:noFill/>
        <a:ln>
          <a:noFill/>
        </a:ln>
      </c:spPr>
    </c:plotArea>
    <c:legend>
      <c:legendPos val="r"/>
      <c:layout>
        <c:manualLayout>
          <c:xMode val="edge"/>
          <c:yMode val="edge"/>
          <c:x val="0.85975"/>
          <c:y val="0.416"/>
          <c:w val="0.137"/>
          <c:h val="0.157"/>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34"/>
          <c:h val="0.92525"/>
        </c:manualLayout>
      </c:layout>
      <c:bar3DChart>
        <c:barDir val="col"/>
        <c:grouping val="clustered"/>
        <c:varyColors val="0"/>
        <c:ser>
          <c:idx val="2"/>
          <c:order val="0"/>
          <c:tx>
            <c:strRef>
              <c:f>'GF-03 Giros Reservas'!$C$35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'GF-03 Giros Reservas'!$C$36:$C$39</c:f>
              <c:numCache/>
            </c:numRef>
          </c:val>
          <c:shape val="cylinder"/>
        </c:ser>
        <c:ser>
          <c:idx val="0"/>
          <c:order val="1"/>
          <c:tx>
            <c:strRef>
              <c:f>'GF-03 Giros Reservas'!$H$35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'GF-03 Giros Reservas'!$B$36:$B$39</c:f>
              <c:strCache/>
            </c:strRef>
          </c:cat>
          <c:val>
            <c:numRef>
              <c:f>'GF-03 Giros Reservas'!$H$36:$H$39</c:f>
              <c:numCache/>
            </c:numRef>
          </c:val>
          <c:shape val="cylinder"/>
        </c:ser>
        <c:shape val="cylinder"/>
        <c:axId val="22158581"/>
        <c:axId val="65209502"/>
      </c:bar3DChart>
      <c:catAx>
        <c:axId val="22158581"/>
        <c:scaling>
          <c:orientation val="minMax"/>
        </c:scaling>
        <c:axPos val="b"/>
        <c:delete val="0"/>
        <c:numFmt formatCode="General" sourceLinked="1"/>
        <c:majorTickMark val="none"/>
        <c:minorTickMark val="none"/>
        <c:tickLblPos val="nextTo"/>
        <c:spPr>
          <a:ln w="3175">
            <a:solidFill>
              <a:srgbClr val="808080"/>
            </a:solidFill>
          </a:ln>
        </c:spPr>
        <c:crossAx val="65209502"/>
        <c:crosses val="autoZero"/>
        <c:auto val="1"/>
        <c:lblOffset val="100"/>
        <c:tickLblSkip val="1"/>
        <c:noMultiLvlLbl val="0"/>
      </c:catAx>
      <c:valAx>
        <c:axId val="65209502"/>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2158581"/>
        <c:crossesAt val="1"/>
        <c:crossBetween val="between"/>
        <c:dispUnits/>
        <c:majorUnit val="1"/>
      </c:valAx>
      <c:spPr>
        <a:noFill/>
        <a:ln>
          <a:noFill/>
        </a:ln>
      </c:spPr>
    </c:plotArea>
    <c:legend>
      <c:legendPos val="r"/>
      <c:layout>
        <c:manualLayout>
          <c:xMode val="edge"/>
          <c:yMode val="edge"/>
          <c:x val="0.85425"/>
          <c:y val="0.4175"/>
          <c:w val="0.14225"/>
          <c:h val="0.15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75"/>
          <c:y val="0.04325"/>
          <c:w val="0.7585"/>
          <c:h val="0.90825"/>
        </c:manualLayout>
      </c:layout>
      <c:bar3DChart>
        <c:barDir val="col"/>
        <c:grouping val="clustered"/>
        <c:varyColors val="0"/>
        <c:ser>
          <c:idx val="2"/>
          <c:order val="0"/>
          <c:tx>
            <c:strRef>
              <c:f>PAC!$C$35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PAC!$C$36:$C$39</c:f>
              <c:numCache/>
            </c:numRef>
          </c:val>
          <c:shape val="cylinder"/>
        </c:ser>
        <c:ser>
          <c:idx val="0"/>
          <c:order val="1"/>
          <c:tx>
            <c:strRef>
              <c:f>PAC!$H$35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PAC!$B$36:$B$39</c:f>
              <c:strCache/>
            </c:strRef>
          </c:cat>
          <c:val>
            <c:numRef>
              <c:f>PAC!$H$36:$H$39</c:f>
              <c:numCache/>
            </c:numRef>
          </c:val>
          <c:shape val="cylinder"/>
        </c:ser>
        <c:shape val="cylinder"/>
        <c:axId val="50014607"/>
        <c:axId val="47478280"/>
      </c:bar3DChart>
      <c:catAx>
        <c:axId val="50014607"/>
        <c:scaling>
          <c:orientation val="minMax"/>
        </c:scaling>
        <c:axPos val="b"/>
        <c:delete val="0"/>
        <c:numFmt formatCode="General" sourceLinked="1"/>
        <c:majorTickMark val="none"/>
        <c:minorTickMark val="none"/>
        <c:tickLblPos val="nextTo"/>
        <c:spPr>
          <a:ln w="3175">
            <a:solidFill>
              <a:srgbClr val="808080"/>
            </a:solidFill>
          </a:ln>
        </c:spPr>
        <c:crossAx val="47478280"/>
        <c:crosses val="autoZero"/>
        <c:auto val="1"/>
        <c:lblOffset val="100"/>
        <c:tickLblSkip val="1"/>
        <c:noMultiLvlLbl val="0"/>
      </c:catAx>
      <c:valAx>
        <c:axId val="47478280"/>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0014607"/>
        <c:crossesAt val="1"/>
        <c:crossBetween val="between"/>
        <c:dispUnits/>
        <c:majorUnit val="1"/>
      </c:valAx>
      <c:spPr>
        <a:noFill/>
        <a:ln>
          <a:noFill/>
        </a:ln>
      </c:spPr>
    </c:plotArea>
    <c:legend>
      <c:legendPos val="r"/>
      <c:layout>
        <c:manualLayout>
          <c:xMode val="edge"/>
          <c:yMode val="edge"/>
          <c:x val="0.788"/>
          <c:y val="0.399"/>
          <c:w val="0.207"/>
          <c:h val="0.192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25"/>
          <c:y val="0.0435"/>
          <c:w val="0.773"/>
          <c:h val="0.9075"/>
        </c:manualLayout>
      </c:layout>
      <c:bar3DChart>
        <c:barDir val="col"/>
        <c:grouping val="clustered"/>
        <c:varyColors val="0"/>
        <c:ser>
          <c:idx val="2"/>
          <c:order val="0"/>
          <c:tx>
            <c:strRef>
              <c:f>'Límites de Concentración Bogota'!$C$35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Bogota'!$C$36:$C$39</c:f>
              <c:numCache/>
            </c:numRef>
          </c:val>
          <c:shape val="cylinder"/>
        </c:ser>
        <c:ser>
          <c:idx val="0"/>
          <c:order val="1"/>
          <c:tx>
            <c:strRef>
              <c:f>'Límites de Concentración Bogota'!$H$35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Bogota'!$B$36:$B$39</c:f>
              <c:strCache/>
            </c:strRef>
          </c:cat>
          <c:val>
            <c:numRef>
              <c:f>'Límites de Concentración Bogota'!$I$36:$I$39</c:f>
              <c:numCache/>
            </c:numRef>
          </c:val>
          <c:shape val="cylinder"/>
        </c:ser>
        <c:shape val="cylinder"/>
        <c:axId val="24651337"/>
        <c:axId val="20535442"/>
      </c:bar3DChart>
      <c:catAx>
        <c:axId val="24651337"/>
        <c:scaling>
          <c:orientation val="minMax"/>
        </c:scaling>
        <c:axPos val="b"/>
        <c:delete val="0"/>
        <c:numFmt formatCode="General" sourceLinked="1"/>
        <c:majorTickMark val="none"/>
        <c:minorTickMark val="none"/>
        <c:tickLblPos val="nextTo"/>
        <c:spPr>
          <a:ln w="3175">
            <a:solidFill>
              <a:srgbClr val="808080"/>
            </a:solidFill>
          </a:ln>
        </c:spPr>
        <c:crossAx val="20535442"/>
        <c:crosses val="autoZero"/>
        <c:auto val="1"/>
        <c:lblOffset val="100"/>
        <c:tickLblSkip val="1"/>
        <c:noMultiLvlLbl val="0"/>
      </c:catAx>
      <c:valAx>
        <c:axId val="20535442"/>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4651337"/>
        <c:crossesAt val="1"/>
        <c:crossBetween val="between"/>
        <c:dispUnits/>
        <c:majorUnit val="1"/>
      </c:valAx>
      <c:spPr>
        <a:noFill/>
        <a:ln>
          <a:noFill/>
        </a:ln>
      </c:spPr>
    </c:plotArea>
    <c:legend>
      <c:legendPos val="r"/>
      <c:layout>
        <c:manualLayout>
          <c:xMode val="edge"/>
          <c:yMode val="edge"/>
          <c:x val="0.80075"/>
          <c:y val="0.39825"/>
          <c:w val="0.19475"/>
          <c:h val="0.194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675"/>
          <c:w val="0.7975"/>
          <c:h val="0.9225"/>
        </c:manualLayout>
      </c:layout>
      <c:bar3DChart>
        <c:barDir val="col"/>
        <c:grouping val="clustered"/>
        <c:varyColors val="0"/>
        <c:ser>
          <c:idx val="2"/>
          <c:order val="0"/>
          <c:tx>
            <c:strRef>
              <c:f>'Límites de Concentración Av Vil'!$C$35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Av Vil'!$C$36:$C$39</c:f>
              <c:numCache/>
            </c:numRef>
          </c:val>
          <c:shape val="cylinder"/>
        </c:ser>
        <c:ser>
          <c:idx val="0"/>
          <c:order val="1"/>
          <c:tx>
            <c:strRef>
              <c:f>'Límites de Concentración Av Vil'!$H$35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Av Vil'!$B$36:$B$39</c:f>
              <c:strCache/>
            </c:strRef>
          </c:cat>
          <c:val>
            <c:numRef>
              <c:f>'Límites de Concentración Av Vil'!$I$36:$I$39</c:f>
              <c:numCache/>
            </c:numRef>
          </c:val>
          <c:shape val="cylinder"/>
        </c:ser>
        <c:shape val="cylinder"/>
        <c:axId val="50601251"/>
        <c:axId val="52758076"/>
      </c:bar3DChart>
      <c:catAx>
        <c:axId val="50601251"/>
        <c:scaling>
          <c:orientation val="minMax"/>
        </c:scaling>
        <c:axPos val="b"/>
        <c:delete val="0"/>
        <c:numFmt formatCode="General" sourceLinked="1"/>
        <c:majorTickMark val="none"/>
        <c:minorTickMark val="none"/>
        <c:tickLblPos val="nextTo"/>
        <c:spPr>
          <a:ln w="3175">
            <a:solidFill>
              <a:srgbClr val="808080"/>
            </a:solidFill>
          </a:ln>
        </c:spPr>
        <c:crossAx val="52758076"/>
        <c:crosses val="autoZero"/>
        <c:auto val="1"/>
        <c:lblOffset val="100"/>
        <c:tickLblSkip val="1"/>
        <c:noMultiLvlLbl val="0"/>
      </c:catAx>
      <c:valAx>
        <c:axId val="52758076"/>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0601251"/>
        <c:crossesAt val="1"/>
        <c:crossBetween val="between"/>
        <c:dispUnits/>
        <c:majorUnit val="1"/>
      </c:valAx>
      <c:spPr>
        <a:noFill/>
        <a:ln>
          <a:noFill/>
        </a:ln>
      </c:spPr>
    </c:plotArea>
    <c:legend>
      <c:legendPos val="r"/>
      <c:layout>
        <c:manualLayout>
          <c:xMode val="edge"/>
          <c:yMode val="edge"/>
          <c:x val="0.822"/>
          <c:y val="0.4145"/>
          <c:w val="0.174"/>
          <c:h val="0.163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7625"/>
          <c:h val="0.9255"/>
        </c:manualLayout>
      </c:layout>
      <c:bar3DChart>
        <c:barDir val="col"/>
        <c:grouping val="clustered"/>
        <c:varyColors val="0"/>
        <c:ser>
          <c:idx val="2"/>
          <c:order val="0"/>
          <c:tx>
            <c:strRef>
              <c:f>'Cumplim gest contable'!$C$35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'Cumplim gest contable'!$C$36:$C$39</c:f>
              <c:numCache/>
            </c:numRef>
          </c:val>
          <c:shape val="cylinder"/>
        </c:ser>
        <c:ser>
          <c:idx val="0"/>
          <c:order val="1"/>
          <c:tx>
            <c:strRef>
              <c:f>'Cumplim gest contable'!$H$35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'Cumplim gest contable'!$B$36:$B$39</c:f>
              <c:strCache/>
            </c:strRef>
          </c:cat>
          <c:val>
            <c:numRef>
              <c:f>'Cumplim gest contable'!$H$36:$H$39</c:f>
              <c:numCache/>
            </c:numRef>
          </c:val>
          <c:shape val="cylinder"/>
        </c:ser>
        <c:shape val="cylinder"/>
        <c:axId val="5060637"/>
        <c:axId val="45545734"/>
      </c:bar3DChart>
      <c:catAx>
        <c:axId val="5060637"/>
        <c:scaling>
          <c:orientation val="minMax"/>
        </c:scaling>
        <c:axPos val="b"/>
        <c:delete val="0"/>
        <c:numFmt formatCode="General" sourceLinked="1"/>
        <c:majorTickMark val="none"/>
        <c:minorTickMark val="none"/>
        <c:tickLblPos val="nextTo"/>
        <c:spPr>
          <a:ln w="3175">
            <a:solidFill>
              <a:srgbClr val="808080"/>
            </a:solidFill>
          </a:ln>
        </c:spPr>
        <c:crossAx val="45545734"/>
        <c:crossesAt val="0"/>
        <c:auto val="1"/>
        <c:lblOffset val="100"/>
        <c:tickLblSkip val="1"/>
        <c:noMultiLvlLbl val="0"/>
      </c:catAx>
      <c:valAx>
        <c:axId val="45545734"/>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5060637"/>
        <c:crossesAt val="1"/>
        <c:crossBetween val="between"/>
        <c:dispUnits/>
        <c:majorUnit val="100"/>
        <c:minorUnit val="100"/>
      </c:valAx>
      <c:spPr>
        <a:noFill/>
        <a:ln>
          <a:noFill/>
        </a:ln>
      </c:spPr>
    </c:plotArea>
    <c:legend>
      <c:legendPos val="r"/>
      <c:layout>
        <c:manualLayout>
          <c:xMode val="edge"/>
          <c:yMode val="edge"/>
          <c:x val="0.89675"/>
          <c:y val="0.43075"/>
          <c:w val="0.09925"/>
          <c:h val="0.127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5252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535025"/>
        <a:ext cx="117157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41</xdr:row>
      <xdr:rowOff>114300</xdr:rowOff>
    </xdr:from>
    <xdr:to>
      <xdr:col>8</xdr:col>
      <xdr:colOff>704850</xdr:colOff>
      <xdr:row>53</xdr:row>
      <xdr:rowOff>47625</xdr:rowOff>
    </xdr:to>
    <xdr:graphicFrame>
      <xdr:nvGraphicFramePr>
        <xdr:cNvPr id="1" name="3 Gráfico"/>
        <xdr:cNvGraphicFramePr/>
      </xdr:nvGraphicFramePr>
      <xdr:xfrm>
        <a:off x="2324100" y="13373100"/>
        <a:ext cx="7772400" cy="21621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40</xdr:row>
      <xdr:rowOff>19050</xdr:rowOff>
    </xdr:from>
    <xdr:to>
      <xdr:col>8</xdr:col>
      <xdr:colOff>47625</xdr:colOff>
      <xdr:row>51</xdr:row>
      <xdr:rowOff>104775</xdr:rowOff>
    </xdr:to>
    <xdr:graphicFrame>
      <xdr:nvGraphicFramePr>
        <xdr:cNvPr id="1" name="3 Gráfico"/>
        <xdr:cNvGraphicFramePr/>
      </xdr:nvGraphicFramePr>
      <xdr:xfrm>
        <a:off x="1247775" y="13220700"/>
        <a:ext cx="8267700" cy="2152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40</xdr:row>
      <xdr:rowOff>66675</xdr:rowOff>
    </xdr:from>
    <xdr:to>
      <xdr:col>8</xdr:col>
      <xdr:colOff>1085850</xdr:colOff>
      <xdr:row>54</xdr:row>
      <xdr:rowOff>104775</xdr:rowOff>
    </xdr:to>
    <xdr:graphicFrame>
      <xdr:nvGraphicFramePr>
        <xdr:cNvPr id="1" name="3 Gráfico"/>
        <xdr:cNvGraphicFramePr/>
      </xdr:nvGraphicFramePr>
      <xdr:xfrm>
        <a:off x="1314450" y="13458825"/>
        <a:ext cx="9229725"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5144750"/>
        <a:ext cx="115252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51\120_oap\Users\ahurtado\Downloads\INDICADORES%20GF%202019%20-%20Gest%20contable%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F-01 Presup Inversion"/>
      <sheetName val="GF-02 Presup Funcionamiento"/>
      <sheetName val="Listas"/>
      <sheetName val="GF-03 Giros Reservas"/>
      <sheetName val="PAC"/>
      <sheetName val="Límites de Concentración Bogota"/>
      <sheetName val="Límites de Concentración Av Vil"/>
      <sheetName val="Cumplim gest contab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
      <selection activeCell="H65" sqref="H65:M65"/>
    </sheetView>
  </sheetViews>
  <sheetFormatPr defaultColWidth="11.421875" defaultRowHeight="12.75" customHeight="1" zeroHeight="1"/>
  <cols>
    <col min="1" max="1" width="17.421875" style="1" customWidth="1"/>
    <col min="2" max="2" width="20.28125" style="1" customWidth="1"/>
    <col min="3" max="3" width="16.28125" style="1" customWidth="1"/>
    <col min="4" max="4" width="18.5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37"/>
      <c r="B1" s="237"/>
      <c r="C1" s="238" t="s">
        <v>58</v>
      </c>
      <c r="D1" s="238"/>
      <c r="E1" s="238"/>
      <c r="F1" s="238"/>
      <c r="G1" s="238"/>
      <c r="H1" s="238"/>
      <c r="I1" s="238"/>
      <c r="J1" s="238"/>
      <c r="K1" s="239" t="s">
        <v>59</v>
      </c>
      <c r="L1" s="239"/>
      <c r="M1" s="239"/>
    </row>
    <row r="2" spans="1:15" ht="25.5" customHeight="1" thickBot="1">
      <c r="A2" s="237"/>
      <c r="B2" s="237"/>
      <c r="C2" s="238"/>
      <c r="D2" s="238"/>
      <c r="E2" s="238"/>
      <c r="F2" s="238"/>
      <c r="G2" s="238"/>
      <c r="H2" s="238"/>
      <c r="I2" s="238"/>
      <c r="J2" s="238"/>
      <c r="K2" s="240" t="s">
        <v>119</v>
      </c>
      <c r="L2" s="240"/>
      <c r="M2" s="240"/>
      <c r="O2" s="21" t="s">
        <v>71</v>
      </c>
    </row>
    <row r="3" spans="1:15" ht="25.5" customHeight="1" thickBot="1">
      <c r="A3" s="237"/>
      <c r="B3" s="237"/>
      <c r="C3" s="238"/>
      <c r="D3" s="238"/>
      <c r="E3" s="238"/>
      <c r="F3" s="238"/>
      <c r="G3" s="238"/>
      <c r="H3" s="238"/>
      <c r="I3" s="238"/>
      <c r="J3" s="238"/>
      <c r="K3" s="240" t="s">
        <v>120</v>
      </c>
      <c r="L3" s="240"/>
      <c r="M3" s="240"/>
      <c r="O3" s="57" t="s">
        <v>6</v>
      </c>
    </row>
    <row r="4" spans="1:15" ht="14.25" customHeight="1" thickBot="1">
      <c r="A4" s="13"/>
      <c r="B4" s="14"/>
      <c r="C4" s="15"/>
      <c r="D4" s="15"/>
      <c r="E4" s="15"/>
      <c r="F4" s="15"/>
      <c r="G4" s="15"/>
      <c r="H4" s="15"/>
      <c r="I4" s="15"/>
      <c r="J4" s="15"/>
      <c r="K4" s="16"/>
      <c r="L4" s="16"/>
      <c r="M4" s="17"/>
      <c r="O4" s="57" t="s">
        <v>8</v>
      </c>
    </row>
    <row r="5" spans="1:15" ht="13.5" thickBot="1">
      <c r="A5" s="172" t="s">
        <v>60</v>
      </c>
      <c r="B5" s="173"/>
      <c r="C5" s="173"/>
      <c r="D5" s="173"/>
      <c r="E5" s="173"/>
      <c r="F5" s="173"/>
      <c r="G5" s="173"/>
      <c r="H5" s="173"/>
      <c r="I5" s="173"/>
      <c r="J5" s="173"/>
      <c r="K5" s="173"/>
      <c r="L5" s="173"/>
      <c r="M5" s="174"/>
      <c r="O5" s="57" t="s">
        <v>10</v>
      </c>
    </row>
    <row r="6" spans="1:15" ht="13.5" thickBot="1">
      <c r="A6" s="52"/>
      <c r="B6" s="5"/>
      <c r="C6" s="5"/>
      <c r="D6" s="5"/>
      <c r="E6" s="5"/>
      <c r="F6" s="5"/>
      <c r="G6" s="5"/>
      <c r="H6" s="5"/>
      <c r="I6" s="5"/>
      <c r="J6" s="5"/>
      <c r="K6" s="5"/>
      <c r="L6" s="5"/>
      <c r="M6" s="53"/>
      <c r="O6" s="21" t="s">
        <v>72</v>
      </c>
    </row>
    <row r="7" spans="1:15" ht="30" customHeight="1" thickBot="1">
      <c r="A7" s="195" t="s">
        <v>1</v>
      </c>
      <c r="B7" s="196"/>
      <c r="C7" s="231" t="s">
        <v>54</v>
      </c>
      <c r="D7" s="232"/>
      <c r="E7" s="232"/>
      <c r="F7" s="232"/>
      <c r="G7" s="232"/>
      <c r="H7" s="233"/>
      <c r="I7" s="195" t="s">
        <v>2</v>
      </c>
      <c r="J7" s="197"/>
      <c r="K7" s="196"/>
      <c r="L7" s="234" t="s">
        <v>3</v>
      </c>
      <c r="M7" s="235"/>
      <c r="O7" s="57" t="s">
        <v>13</v>
      </c>
    </row>
    <row r="8" spans="1:15" ht="30" customHeight="1" thickBot="1">
      <c r="A8" s="195" t="s">
        <v>4</v>
      </c>
      <c r="B8" s="196"/>
      <c r="C8" s="231" t="s">
        <v>124</v>
      </c>
      <c r="D8" s="232"/>
      <c r="E8" s="232"/>
      <c r="F8" s="232"/>
      <c r="G8" s="232"/>
      <c r="H8" s="232"/>
      <c r="I8" s="232"/>
      <c r="J8" s="232"/>
      <c r="K8" s="232"/>
      <c r="L8" s="232"/>
      <c r="M8" s="233"/>
      <c r="O8" s="57" t="s">
        <v>18</v>
      </c>
    </row>
    <row r="9" spans="1:16" ht="30" customHeight="1" thickBot="1">
      <c r="A9" s="195" t="s">
        <v>5</v>
      </c>
      <c r="B9" s="196"/>
      <c r="C9" s="241" t="s">
        <v>68</v>
      </c>
      <c r="D9" s="242"/>
      <c r="E9" s="242"/>
      <c r="F9" s="242"/>
      <c r="G9" s="242"/>
      <c r="H9" s="242"/>
      <c r="I9" s="242"/>
      <c r="J9" s="242"/>
      <c r="K9" s="242"/>
      <c r="L9" s="242"/>
      <c r="M9" s="243"/>
      <c r="O9" s="57" t="s">
        <v>20</v>
      </c>
      <c r="P9" s="18"/>
    </row>
    <row r="10" spans="1:15" ht="13.5" thickBot="1">
      <c r="A10" s="2"/>
      <c r="B10" s="61"/>
      <c r="C10" s="61"/>
      <c r="D10" s="61"/>
      <c r="E10" s="61"/>
      <c r="F10" s="61"/>
      <c r="G10" s="61"/>
      <c r="H10" s="61"/>
      <c r="I10" s="61"/>
      <c r="J10" s="61"/>
      <c r="K10" s="61"/>
      <c r="L10" s="61"/>
      <c r="M10" s="54"/>
      <c r="O10" s="21" t="s">
        <v>74</v>
      </c>
    </row>
    <row r="11" spans="1:15" ht="30" customHeight="1" thickBot="1">
      <c r="A11" s="195" t="s">
        <v>7</v>
      </c>
      <c r="B11" s="196"/>
      <c r="C11" s="227" t="s">
        <v>125</v>
      </c>
      <c r="D11" s="228"/>
      <c r="E11" s="228"/>
      <c r="F11" s="228"/>
      <c r="G11" s="228"/>
      <c r="H11" s="228"/>
      <c r="I11" s="228"/>
      <c r="J11" s="228"/>
      <c r="K11" s="28" t="s">
        <v>82</v>
      </c>
      <c r="L11" s="229" t="s">
        <v>171</v>
      </c>
      <c r="M11" s="230"/>
      <c r="O11" s="57" t="s">
        <v>21</v>
      </c>
    </row>
    <row r="12" spans="1:15" ht="30" customHeight="1" thickBot="1">
      <c r="A12" s="195" t="s">
        <v>9</v>
      </c>
      <c r="B12" s="196"/>
      <c r="C12" s="231" t="s">
        <v>127</v>
      </c>
      <c r="D12" s="232"/>
      <c r="E12" s="232"/>
      <c r="F12" s="232"/>
      <c r="G12" s="232"/>
      <c r="H12" s="232"/>
      <c r="I12" s="232"/>
      <c r="J12" s="232"/>
      <c r="K12" s="232"/>
      <c r="L12" s="232"/>
      <c r="M12" s="233"/>
      <c r="O12" s="57" t="s">
        <v>0</v>
      </c>
    </row>
    <row r="13" spans="1:15" ht="30" customHeight="1" thickBot="1">
      <c r="A13" s="195" t="s">
        <v>98</v>
      </c>
      <c r="B13" s="196"/>
      <c r="C13" s="231" t="s">
        <v>143</v>
      </c>
      <c r="D13" s="232"/>
      <c r="E13" s="232"/>
      <c r="F13" s="232"/>
      <c r="G13" s="232"/>
      <c r="H13" s="232"/>
      <c r="I13" s="232"/>
      <c r="J13" s="232"/>
      <c r="K13" s="232"/>
      <c r="L13" s="232"/>
      <c r="M13" s="233"/>
      <c r="O13" s="1" t="s">
        <v>121</v>
      </c>
    </row>
    <row r="14" spans="1:15" ht="30" customHeight="1" thickBot="1">
      <c r="A14" s="195" t="s">
        <v>108</v>
      </c>
      <c r="B14" s="196"/>
      <c r="C14" s="231" t="s">
        <v>113</v>
      </c>
      <c r="D14" s="232"/>
      <c r="E14" s="232"/>
      <c r="F14" s="232"/>
      <c r="G14" s="232"/>
      <c r="H14" s="232"/>
      <c r="I14" s="232"/>
      <c r="J14" s="232"/>
      <c r="K14" s="232"/>
      <c r="L14" s="232"/>
      <c r="M14" s="233"/>
      <c r="O14" s="1" t="s">
        <v>122</v>
      </c>
    </row>
    <row r="15" spans="1:15" ht="30" customHeight="1" thickBot="1">
      <c r="A15" s="195" t="s">
        <v>114</v>
      </c>
      <c r="B15" s="196"/>
      <c r="C15" s="234" t="s">
        <v>128</v>
      </c>
      <c r="D15" s="236"/>
      <c r="E15" s="236"/>
      <c r="F15" s="236"/>
      <c r="G15" s="236"/>
      <c r="H15" s="236"/>
      <c r="I15" s="236"/>
      <c r="J15" s="236"/>
      <c r="K15" s="236"/>
      <c r="L15" s="236"/>
      <c r="M15" s="235"/>
      <c r="O15" s="57" t="s">
        <v>24</v>
      </c>
    </row>
    <row r="16" spans="1:15" ht="13.5" thickBot="1">
      <c r="A16" s="2"/>
      <c r="B16" s="61"/>
      <c r="C16" s="61"/>
      <c r="D16" s="61"/>
      <c r="E16" s="61"/>
      <c r="F16" s="61"/>
      <c r="G16" s="61"/>
      <c r="H16" s="61"/>
      <c r="I16" s="61"/>
      <c r="J16" s="61"/>
      <c r="K16" s="61"/>
      <c r="L16" s="61"/>
      <c r="M16" s="54"/>
      <c r="O16" s="57" t="s">
        <v>25</v>
      </c>
    </row>
    <row r="17" spans="1:15" ht="17.25" customHeight="1" thickBot="1">
      <c r="A17" s="183" t="s">
        <v>11</v>
      </c>
      <c r="B17" s="185"/>
      <c r="C17" s="183" t="s">
        <v>76</v>
      </c>
      <c r="D17" s="185"/>
      <c r="E17" s="183" t="s">
        <v>12</v>
      </c>
      <c r="F17" s="184"/>
      <c r="G17" s="184"/>
      <c r="H17" s="184"/>
      <c r="I17" s="184"/>
      <c r="J17" s="184"/>
      <c r="K17" s="184"/>
      <c r="L17" s="184"/>
      <c r="M17" s="185"/>
      <c r="O17" s="21" t="s">
        <v>83</v>
      </c>
    </row>
    <row r="18" spans="1:15" ht="53.25" customHeight="1" thickBot="1">
      <c r="A18" s="186"/>
      <c r="B18" s="188"/>
      <c r="C18" s="186"/>
      <c r="D18" s="188"/>
      <c r="E18" s="6" t="s">
        <v>14</v>
      </c>
      <c r="F18" s="195" t="s">
        <v>15</v>
      </c>
      <c r="G18" s="197"/>
      <c r="H18" s="196"/>
      <c r="I18" s="51" t="s">
        <v>16</v>
      </c>
      <c r="J18" s="195" t="s">
        <v>95</v>
      </c>
      <c r="K18" s="197"/>
      <c r="L18" s="196"/>
      <c r="M18" s="6" t="s">
        <v>17</v>
      </c>
      <c r="O18" s="57" t="s">
        <v>27</v>
      </c>
    </row>
    <row r="19" spans="1:15" ht="30" customHeight="1" thickBot="1">
      <c r="A19" s="212" t="s">
        <v>149</v>
      </c>
      <c r="B19" s="213"/>
      <c r="C19" s="218" t="s">
        <v>85</v>
      </c>
      <c r="D19" s="206"/>
      <c r="E19" s="4">
        <v>1</v>
      </c>
      <c r="F19" s="221" t="s">
        <v>137</v>
      </c>
      <c r="G19" s="222"/>
      <c r="H19" s="223"/>
      <c r="I19" s="77" t="s">
        <v>97</v>
      </c>
      <c r="J19" s="224" t="s">
        <v>144</v>
      </c>
      <c r="K19" s="225"/>
      <c r="L19" s="226"/>
      <c r="M19" s="7" t="s">
        <v>121</v>
      </c>
      <c r="O19" s="57" t="s">
        <v>28</v>
      </c>
    </row>
    <row r="20" spans="1:15" ht="30" customHeight="1" thickBot="1">
      <c r="A20" s="214"/>
      <c r="B20" s="215"/>
      <c r="C20" s="219"/>
      <c r="D20" s="207"/>
      <c r="E20" s="4">
        <v>2</v>
      </c>
      <c r="F20" s="221" t="s">
        <v>138</v>
      </c>
      <c r="G20" s="222"/>
      <c r="H20" s="223"/>
      <c r="I20" s="77" t="s">
        <v>97</v>
      </c>
      <c r="J20" s="224" t="s">
        <v>144</v>
      </c>
      <c r="K20" s="225"/>
      <c r="L20" s="226"/>
      <c r="M20" s="7" t="s">
        <v>121</v>
      </c>
      <c r="O20" s="57" t="s">
        <v>3</v>
      </c>
    </row>
    <row r="21" spans="1:15" ht="30" customHeight="1" thickBot="1">
      <c r="A21" s="214"/>
      <c r="B21" s="215"/>
      <c r="C21" s="219"/>
      <c r="D21" s="207"/>
      <c r="E21" s="4"/>
      <c r="F21" s="221"/>
      <c r="G21" s="222"/>
      <c r="H21" s="223"/>
      <c r="I21" s="66"/>
      <c r="J21" s="224"/>
      <c r="K21" s="225"/>
      <c r="L21" s="226"/>
      <c r="M21" s="7"/>
      <c r="O21" s="57" t="s">
        <v>29</v>
      </c>
    </row>
    <row r="22" spans="1:15" ht="30" customHeight="1" thickBot="1">
      <c r="A22" s="216"/>
      <c r="B22" s="217"/>
      <c r="C22" s="220"/>
      <c r="D22" s="209"/>
      <c r="E22" s="4"/>
      <c r="F22" s="221"/>
      <c r="G22" s="222"/>
      <c r="H22" s="223"/>
      <c r="I22" s="66"/>
      <c r="J22" s="224"/>
      <c r="K22" s="225"/>
      <c r="L22" s="226"/>
      <c r="M22" s="7"/>
      <c r="O22" s="57"/>
    </row>
    <row r="23" spans="1:40" ht="13.5" thickBot="1">
      <c r="A23" s="2"/>
      <c r="B23" s="61"/>
      <c r="C23" s="61"/>
      <c r="D23" s="61"/>
      <c r="E23" s="61"/>
      <c r="F23" s="61"/>
      <c r="G23" s="61"/>
      <c r="H23" s="61"/>
      <c r="I23" s="61"/>
      <c r="J23" s="61"/>
      <c r="K23" s="61"/>
      <c r="L23" s="61"/>
      <c r="M23" s="54"/>
      <c r="O23" s="21" t="s">
        <v>70</v>
      </c>
      <c r="AN23" s="1">
        <v>2002</v>
      </c>
    </row>
    <row r="24" spans="1:40" ht="45.75" customHeight="1" thickBot="1">
      <c r="A24" s="6" t="s">
        <v>22</v>
      </c>
      <c r="B24" s="65" t="s">
        <v>6</v>
      </c>
      <c r="C24" s="50" t="s">
        <v>73</v>
      </c>
      <c r="D24" s="65" t="s">
        <v>18</v>
      </c>
      <c r="E24" s="6" t="s">
        <v>23</v>
      </c>
      <c r="F24" s="59">
        <v>1</v>
      </c>
      <c r="G24" s="6" t="s">
        <v>96</v>
      </c>
      <c r="H24" s="96" t="s">
        <v>145</v>
      </c>
      <c r="I24" s="6" t="s">
        <v>106</v>
      </c>
      <c r="J24" s="96" t="s">
        <v>145</v>
      </c>
      <c r="K24" s="6" t="s">
        <v>107</v>
      </c>
      <c r="L24" s="191" t="s">
        <v>145</v>
      </c>
      <c r="M24" s="192"/>
      <c r="O24" s="75" t="s">
        <v>48</v>
      </c>
      <c r="AN24" s="1">
        <f>AN23+1</f>
        <v>2003</v>
      </c>
    </row>
    <row r="25" spans="1:15" ht="16.5" customHeight="1" thickBot="1">
      <c r="A25" s="170" t="s">
        <v>26</v>
      </c>
      <c r="B25" s="168" t="s">
        <v>121</v>
      </c>
      <c r="C25" s="170" t="s">
        <v>75</v>
      </c>
      <c r="D25" s="168" t="s">
        <v>121</v>
      </c>
      <c r="E25" s="170" t="s">
        <v>115</v>
      </c>
      <c r="F25" s="68" t="s">
        <v>118</v>
      </c>
      <c r="G25" s="58">
        <v>2020</v>
      </c>
      <c r="H25" s="58">
        <v>2021</v>
      </c>
      <c r="I25" s="58">
        <v>2022</v>
      </c>
      <c r="J25" s="58">
        <v>2023</v>
      </c>
      <c r="K25" s="58">
        <v>2024</v>
      </c>
      <c r="L25" s="179" t="s">
        <v>196</v>
      </c>
      <c r="M25" s="180"/>
      <c r="O25" s="75" t="s">
        <v>49</v>
      </c>
    </row>
    <row r="26" spans="1:15" ht="30" customHeight="1" thickBot="1">
      <c r="A26" s="171"/>
      <c r="B26" s="169"/>
      <c r="C26" s="171"/>
      <c r="D26" s="169"/>
      <c r="E26" s="178"/>
      <c r="F26" s="67" t="s">
        <v>116</v>
      </c>
      <c r="G26" s="96" t="s">
        <v>145</v>
      </c>
      <c r="H26" s="96" t="s">
        <v>145</v>
      </c>
      <c r="I26" s="96" t="s">
        <v>145</v>
      </c>
      <c r="J26" s="96" t="s">
        <v>145</v>
      </c>
      <c r="K26" s="96" t="s">
        <v>145</v>
      </c>
      <c r="L26" s="181" t="s">
        <v>145</v>
      </c>
      <c r="M26" s="182"/>
      <c r="O26" s="75" t="s">
        <v>61</v>
      </c>
    </row>
    <row r="27" spans="1:15" ht="30" customHeight="1" thickBot="1">
      <c r="A27" s="73"/>
      <c r="B27" s="70"/>
      <c r="C27" s="69"/>
      <c r="D27" s="69"/>
      <c r="E27" s="171"/>
      <c r="F27" s="71" t="s">
        <v>117</v>
      </c>
      <c r="G27" s="96" t="s">
        <v>145</v>
      </c>
      <c r="H27" s="96" t="s">
        <v>145</v>
      </c>
      <c r="I27" s="96" t="s">
        <v>145</v>
      </c>
      <c r="J27" s="96" t="s">
        <v>145</v>
      </c>
      <c r="K27" s="96" t="s">
        <v>145</v>
      </c>
      <c r="L27" s="181" t="s">
        <v>145</v>
      </c>
      <c r="M27" s="182"/>
      <c r="O27" s="76" t="s">
        <v>62</v>
      </c>
    </row>
    <row r="28" spans="1:40" ht="13.5" thickBot="1">
      <c r="A28" s="2"/>
      <c r="B28" s="61"/>
      <c r="C28" s="61"/>
      <c r="D28" s="61"/>
      <c r="E28" s="61"/>
      <c r="F28" s="61"/>
      <c r="G28" s="61"/>
      <c r="H28" s="61"/>
      <c r="I28" s="61"/>
      <c r="J28" s="61"/>
      <c r="K28" s="61"/>
      <c r="L28" s="61"/>
      <c r="M28" s="54"/>
      <c r="O28" s="75" t="s">
        <v>50</v>
      </c>
      <c r="AN28" s="1" t="e">
        <f>#REF!+1</f>
        <v>#REF!</v>
      </c>
    </row>
    <row r="29" spans="1:40" ht="24.75" customHeight="1" thickBot="1">
      <c r="A29" s="183" t="s">
        <v>94</v>
      </c>
      <c r="B29" s="184"/>
      <c r="C29" s="185"/>
      <c r="D29" s="201" t="s">
        <v>77</v>
      </c>
      <c r="E29" s="202"/>
      <c r="F29" s="62">
        <v>85.01</v>
      </c>
      <c r="G29" s="31" t="s">
        <v>87</v>
      </c>
      <c r="H29" s="90">
        <v>1</v>
      </c>
      <c r="I29" s="203" t="s">
        <v>88</v>
      </c>
      <c r="J29" s="204"/>
      <c r="K29" s="25"/>
      <c r="L29" s="205"/>
      <c r="M29" s="206"/>
      <c r="O29" s="75" t="s">
        <v>51</v>
      </c>
      <c r="AN29" s="1" t="e">
        <f>AN28+1</f>
        <v>#REF!</v>
      </c>
    </row>
    <row r="30" spans="1:40" ht="24.75" customHeight="1" thickBot="1">
      <c r="A30" s="198"/>
      <c r="B30" s="199"/>
      <c r="C30" s="200"/>
      <c r="D30" s="210" t="s">
        <v>78</v>
      </c>
      <c r="E30" s="211"/>
      <c r="F30" s="63">
        <v>60.01</v>
      </c>
      <c r="G30" s="32" t="s">
        <v>87</v>
      </c>
      <c r="H30" s="89">
        <v>0.85</v>
      </c>
      <c r="I30" s="23"/>
      <c r="J30" s="24"/>
      <c r="K30" s="24"/>
      <c r="L30" s="189"/>
      <c r="M30" s="207"/>
      <c r="O30" s="75" t="s">
        <v>52</v>
      </c>
      <c r="AN30" s="1" t="e">
        <f>#REF!+1</f>
        <v>#REF!</v>
      </c>
    </row>
    <row r="31" spans="1:40" ht="24.75" customHeight="1" thickBot="1">
      <c r="A31" s="186"/>
      <c r="B31" s="187"/>
      <c r="C31" s="188"/>
      <c r="D31" s="193" t="s">
        <v>79</v>
      </c>
      <c r="E31" s="194"/>
      <c r="F31" s="87">
        <v>0</v>
      </c>
      <c r="G31" s="33" t="s">
        <v>87</v>
      </c>
      <c r="H31" s="88">
        <v>0.6</v>
      </c>
      <c r="I31" s="26"/>
      <c r="J31" s="27"/>
      <c r="K31" s="27"/>
      <c r="L31" s="208"/>
      <c r="M31" s="209"/>
      <c r="O31" s="75" t="s">
        <v>63</v>
      </c>
      <c r="AN31" s="1" t="e">
        <f>#REF!+1</f>
        <v>#REF!</v>
      </c>
    </row>
    <row r="32" spans="1:40" ht="13.5" thickBot="1">
      <c r="A32" s="2"/>
      <c r="B32" s="61"/>
      <c r="C32" s="61"/>
      <c r="D32" s="61"/>
      <c r="E32" s="61"/>
      <c r="F32" s="61"/>
      <c r="G32" s="61"/>
      <c r="H32" s="61"/>
      <c r="I32" s="61"/>
      <c r="J32" s="61"/>
      <c r="K32" s="61"/>
      <c r="L32" s="61"/>
      <c r="M32" s="54"/>
      <c r="O32" s="75" t="s">
        <v>64</v>
      </c>
      <c r="AN32" s="1" t="e">
        <f>#REF!+1</f>
        <v>#REF!</v>
      </c>
    </row>
    <row r="33" spans="1:40" ht="13.5" customHeight="1" thickBot="1">
      <c r="A33" s="172" t="s">
        <v>30</v>
      </c>
      <c r="B33" s="173"/>
      <c r="C33" s="173"/>
      <c r="D33" s="173"/>
      <c r="E33" s="173"/>
      <c r="F33" s="173"/>
      <c r="G33" s="173"/>
      <c r="H33" s="173"/>
      <c r="I33" s="173"/>
      <c r="J33" s="173"/>
      <c r="K33" s="173"/>
      <c r="L33" s="173"/>
      <c r="M33" s="174"/>
      <c r="O33" s="75" t="s">
        <v>54</v>
      </c>
      <c r="AN33" s="1" t="e">
        <f>AN32+1</f>
        <v>#REF!</v>
      </c>
    </row>
    <row r="34" spans="1:40" ht="13.5" thickBot="1">
      <c r="A34" s="2"/>
      <c r="B34" s="61"/>
      <c r="C34" s="61"/>
      <c r="D34" s="61"/>
      <c r="E34" s="61"/>
      <c r="F34" s="61"/>
      <c r="G34" s="61"/>
      <c r="H34" s="61"/>
      <c r="I34" s="61"/>
      <c r="J34" s="61"/>
      <c r="K34" s="61"/>
      <c r="L34" s="61"/>
      <c r="M34" s="54"/>
      <c r="O34" s="75" t="s">
        <v>55</v>
      </c>
      <c r="AN34" s="1" t="e">
        <f>AN33+1</f>
        <v>#REF!</v>
      </c>
    </row>
    <row r="35" spans="1:38" ht="71.25" customHeight="1" thickBot="1">
      <c r="A35" s="64"/>
      <c r="B35" s="117" t="s">
        <v>31</v>
      </c>
      <c r="C35" s="118" t="s">
        <v>32</v>
      </c>
      <c r="D35" s="118" t="str">
        <f>F19</f>
        <v>Ejecución presupuestal del trimestre de inversión con compromisos</v>
      </c>
      <c r="E35" s="118" t="str">
        <f>F20</f>
        <v>Apropiación presupuestal definitiva total de inversión</v>
      </c>
      <c r="F35" s="118">
        <f>F21</f>
        <v>0</v>
      </c>
      <c r="G35" s="118">
        <f>F22</f>
        <v>0</v>
      </c>
      <c r="H35" s="119" t="s">
        <v>89</v>
      </c>
      <c r="I35" s="120" t="s">
        <v>93</v>
      </c>
      <c r="J35" s="61"/>
      <c r="K35" s="61"/>
      <c r="L35" s="61"/>
      <c r="M35" s="74"/>
      <c r="O35" s="75" t="s">
        <v>53</v>
      </c>
      <c r="AI35"/>
      <c r="AL35" s="1"/>
    </row>
    <row r="36" spans="1:38" ht="27" customHeight="1">
      <c r="A36" s="64"/>
      <c r="B36" s="47" t="s">
        <v>33</v>
      </c>
      <c r="C36" s="97">
        <v>0.45</v>
      </c>
      <c r="D36" s="98">
        <v>2392251542</v>
      </c>
      <c r="E36" s="267">
        <v>5487757224</v>
      </c>
      <c r="F36" s="48"/>
      <c r="G36" s="48"/>
      <c r="H36" s="124">
        <f>D36/E36</f>
        <v>0.43592517750927384</v>
      </c>
      <c r="I36" s="125">
        <f>H36</f>
        <v>0.43592517750927384</v>
      </c>
      <c r="J36" s="61"/>
      <c r="K36" s="61"/>
      <c r="L36" s="61"/>
      <c r="M36" s="74"/>
      <c r="O36" s="75" t="s">
        <v>65</v>
      </c>
      <c r="AI36"/>
      <c r="AL36" s="1"/>
    </row>
    <row r="37" spans="1:38" ht="27" customHeight="1">
      <c r="A37" s="64"/>
      <c r="B37" s="35" t="s">
        <v>34</v>
      </c>
      <c r="C37" s="265">
        <v>0.34</v>
      </c>
      <c r="D37" s="8">
        <f>3351846542-D36</f>
        <v>959595000</v>
      </c>
      <c r="E37" s="8">
        <v>5487757224</v>
      </c>
      <c r="F37" s="30"/>
      <c r="G37" s="30"/>
      <c r="H37" s="99">
        <f>+D37/E37</f>
        <v>0.17486105176142536</v>
      </c>
      <c r="I37" s="268">
        <f>+I36+H37</f>
        <v>0.6107862292706991</v>
      </c>
      <c r="J37" s="61"/>
      <c r="K37" s="146"/>
      <c r="L37" s="61"/>
      <c r="M37" s="74"/>
      <c r="O37" s="75" t="s">
        <v>66</v>
      </c>
      <c r="AI37"/>
      <c r="AL37" s="1"/>
    </row>
    <row r="38" spans="1:38" ht="27" customHeight="1">
      <c r="A38" s="64"/>
      <c r="B38" s="35" t="s">
        <v>35</v>
      </c>
      <c r="C38" s="265">
        <v>0.21</v>
      </c>
      <c r="D38" s="8">
        <f>4531892837-D37-D36</f>
        <v>1180046295</v>
      </c>
      <c r="E38" s="8">
        <v>5487757224</v>
      </c>
      <c r="F38" s="30"/>
      <c r="G38" s="30"/>
      <c r="H38" s="99">
        <f>+D38/E38</f>
        <v>0.2150325254621723</v>
      </c>
      <c r="I38" s="268">
        <f>+I37+H38</f>
        <v>0.8258187547328715</v>
      </c>
      <c r="J38" s="61"/>
      <c r="K38" s="61"/>
      <c r="L38" s="61"/>
      <c r="M38" s="74"/>
      <c r="O38" s="21" t="s">
        <v>69</v>
      </c>
      <c r="AI38"/>
      <c r="AL38" s="1"/>
    </row>
    <row r="39" spans="1:38" ht="27" customHeight="1" thickBot="1">
      <c r="A39" s="64"/>
      <c r="B39" s="36" t="s">
        <v>36</v>
      </c>
      <c r="C39" s="269">
        <v>0</v>
      </c>
      <c r="D39" s="37">
        <v>952577186</v>
      </c>
      <c r="E39" s="37">
        <v>5487757224</v>
      </c>
      <c r="F39" s="38"/>
      <c r="G39" s="38"/>
      <c r="H39" s="133">
        <f>+D39/E39</f>
        <v>0.1735822389944705</v>
      </c>
      <c r="I39" s="270">
        <f>+I38+H39</f>
        <v>0.999400993727342</v>
      </c>
      <c r="J39" s="61"/>
      <c r="K39" s="61"/>
      <c r="L39" s="61"/>
      <c r="M39" s="74"/>
      <c r="O39" s="9" t="s">
        <v>67</v>
      </c>
      <c r="AI39"/>
      <c r="AL39" s="1"/>
    </row>
    <row r="40" spans="1:16" ht="12.75">
      <c r="A40" s="2"/>
      <c r="B40" s="61"/>
      <c r="C40" s="61"/>
      <c r="D40" s="61"/>
      <c r="E40" s="61"/>
      <c r="F40" s="61"/>
      <c r="G40" s="61"/>
      <c r="H40" s="61"/>
      <c r="I40" s="61"/>
      <c r="J40" s="61"/>
      <c r="K40" s="61"/>
      <c r="L40" s="61"/>
      <c r="M40" s="54"/>
      <c r="N40" s="56"/>
      <c r="O40" s="9" t="s">
        <v>68</v>
      </c>
      <c r="P40" s="56"/>
    </row>
    <row r="41" spans="1:40" ht="12.75">
      <c r="A41" s="2"/>
      <c r="B41" s="61"/>
      <c r="C41" s="61"/>
      <c r="D41" s="61"/>
      <c r="E41" s="61"/>
      <c r="F41" s="61"/>
      <c r="G41" s="61"/>
      <c r="H41" s="61"/>
      <c r="I41" s="61"/>
      <c r="J41" s="61"/>
      <c r="K41" s="61"/>
      <c r="L41" s="61"/>
      <c r="M41" s="54"/>
      <c r="O41" s="9" t="s">
        <v>56</v>
      </c>
      <c r="AN41" s="1" t="e">
        <f>#REF!+1</f>
        <v>#REF!</v>
      </c>
    </row>
    <row r="42" spans="1:15" ht="12.75">
      <c r="A42" s="2"/>
      <c r="B42" s="61"/>
      <c r="C42" s="61"/>
      <c r="D42" s="61"/>
      <c r="E42" s="61"/>
      <c r="F42" s="61"/>
      <c r="G42" s="61"/>
      <c r="H42" s="61"/>
      <c r="I42" s="61"/>
      <c r="J42" s="61"/>
      <c r="K42" s="61"/>
      <c r="L42" s="61"/>
      <c r="M42" s="54"/>
      <c r="O42" s="9" t="s">
        <v>46</v>
      </c>
    </row>
    <row r="43" spans="1:15" ht="12.75">
      <c r="A43" s="2"/>
      <c r="B43" s="61"/>
      <c r="C43" s="61"/>
      <c r="D43" s="61"/>
      <c r="E43" s="61"/>
      <c r="F43" s="61"/>
      <c r="G43" s="61"/>
      <c r="H43" s="61"/>
      <c r="I43" s="61"/>
      <c r="J43" s="61"/>
      <c r="K43" s="61"/>
      <c r="L43" s="61"/>
      <c r="M43" s="54"/>
      <c r="O43" s="57" t="s">
        <v>47</v>
      </c>
    </row>
    <row r="44" spans="1:15" ht="12.75">
      <c r="A44" s="2"/>
      <c r="B44" s="61"/>
      <c r="C44" s="61"/>
      <c r="D44" s="61"/>
      <c r="E44" s="61"/>
      <c r="F44" s="61"/>
      <c r="G44" s="61"/>
      <c r="H44" s="61"/>
      <c r="I44" s="61"/>
      <c r="J44" s="61"/>
      <c r="K44" s="61"/>
      <c r="L44" s="61"/>
      <c r="M44" s="54"/>
      <c r="O44" s="57" t="s">
        <v>81</v>
      </c>
    </row>
    <row r="45" spans="1:15" ht="12.75">
      <c r="A45" s="2"/>
      <c r="B45" s="61"/>
      <c r="C45" s="61"/>
      <c r="D45" s="61"/>
      <c r="E45" s="61"/>
      <c r="F45" s="61"/>
      <c r="G45" s="61"/>
      <c r="H45" s="61"/>
      <c r="I45" s="61"/>
      <c r="J45" s="61"/>
      <c r="K45" s="61"/>
      <c r="L45" s="61"/>
      <c r="M45" s="54"/>
      <c r="O45" s="21" t="s">
        <v>84</v>
      </c>
    </row>
    <row r="46" spans="1:15" ht="12.75">
      <c r="A46" s="2"/>
      <c r="B46" s="61"/>
      <c r="C46" s="61"/>
      <c r="D46" s="61"/>
      <c r="E46" s="61"/>
      <c r="F46" s="61"/>
      <c r="G46" s="61"/>
      <c r="H46" s="61"/>
      <c r="I46" s="61"/>
      <c r="J46" s="61"/>
      <c r="K46" s="61"/>
      <c r="L46" s="61"/>
      <c r="M46" s="54"/>
      <c r="O46" s="57" t="s">
        <v>86</v>
      </c>
    </row>
    <row r="47" spans="1:15" ht="12.75">
      <c r="A47" s="2"/>
      <c r="B47" s="61"/>
      <c r="C47" s="61"/>
      <c r="D47" s="61"/>
      <c r="E47" s="61"/>
      <c r="F47" s="61"/>
      <c r="G47" s="61"/>
      <c r="H47" s="61"/>
      <c r="I47" s="61"/>
      <c r="J47" s="61"/>
      <c r="K47" s="61"/>
      <c r="L47" s="61"/>
      <c r="M47" s="54"/>
      <c r="O47" s="57" t="s">
        <v>97</v>
      </c>
    </row>
    <row r="48" spans="1:15" ht="12.75">
      <c r="A48" s="2"/>
      <c r="B48" s="61"/>
      <c r="C48" s="61"/>
      <c r="D48" s="61"/>
      <c r="E48" s="61"/>
      <c r="F48" s="61"/>
      <c r="G48" s="61"/>
      <c r="H48" s="61"/>
      <c r="I48" s="61"/>
      <c r="J48" s="61"/>
      <c r="K48" s="61"/>
      <c r="L48" s="61"/>
      <c r="M48" s="54"/>
      <c r="O48" s="57" t="s">
        <v>85</v>
      </c>
    </row>
    <row r="49" spans="1:15" ht="12.75">
      <c r="A49" s="2"/>
      <c r="B49" s="61"/>
      <c r="C49" s="61"/>
      <c r="D49" s="61"/>
      <c r="E49" s="61"/>
      <c r="F49" s="61"/>
      <c r="G49" s="61"/>
      <c r="H49" s="61"/>
      <c r="I49" s="61"/>
      <c r="J49" s="61"/>
      <c r="K49" s="61"/>
      <c r="L49" s="61"/>
      <c r="M49" s="54"/>
      <c r="O49" s="57" t="s">
        <v>99</v>
      </c>
    </row>
    <row r="50" spans="1:40" ht="28.5" customHeight="1">
      <c r="A50" s="2"/>
      <c r="B50" s="61"/>
      <c r="C50" s="61"/>
      <c r="D50" s="61"/>
      <c r="E50" s="61"/>
      <c r="F50" s="61"/>
      <c r="G50" s="61"/>
      <c r="H50" s="61"/>
      <c r="I50" s="61"/>
      <c r="J50" s="61"/>
      <c r="K50" s="61"/>
      <c r="L50" s="61"/>
      <c r="M50" s="54"/>
      <c r="O50" s="57" t="s">
        <v>100</v>
      </c>
      <c r="AN50" s="1" t="e">
        <f>AN41+1</f>
        <v>#REF!</v>
      </c>
    </row>
    <row r="51" spans="1:40" ht="19.5" customHeight="1">
      <c r="A51" s="2"/>
      <c r="B51" s="61"/>
      <c r="C51" s="61"/>
      <c r="D51" s="61"/>
      <c r="E51" s="61"/>
      <c r="F51" s="61"/>
      <c r="G51" s="61"/>
      <c r="H51" s="61"/>
      <c r="I51" s="61"/>
      <c r="J51" s="61"/>
      <c r="K51" s="61"/>
      <c r="L51" s="61"/>
      <c r="M51" s="54"/>
      <c r="O51" s="57" t="s">
        <v>101</v>
      </c>
      <c r="AN51" s="1" t="e">
        <f aca="true" t="shared" si="0" ref="AN51:AN68">AN50+1</f>
        <v>#REF!</v>
      </c>
    </row>
    <row r="52" spans="1:40" ht="12.75">
      <c r="A52" s="2"/>
      <c r="B52" s="61"/>
      <c r="C52" s="61"/>
      <c r="D52" s="61"/>
      <c r="E52" s="61"/>
      <c r="F52" s="61"/>
      <c r="G52" s="61"/>
      <c r="H52" s="61"/>
      <c r="I52" s="61"/>
      <c r="J52" s="61"/>
      <c r="K52" s="61"/>
      <c r="L52" s="61"/>
      <c r="M52" s="54"/>
      <c r="O52" s="57" t="s">
        <v>102</v>
      </c>
      <c r="AN52" s="1" t="e">
        <f t="shared" si="0"/>
        <v>#REF!</v>
      </c>
    </row>
    <row r="53" spans="1:40" ht="12.75">
      <c r="A53" s="2"/>
      <c r="B53" s="61"/>
      <c r="C53" s="61"/>
      <c r="D53" s="61"/>
      <c r="E53" s="61"/>
      <c r="F53" s="61"/>
      <c r="G53" s="61"/>
      <c r="H53" s="61"/>
      <c r="I53" s="61"/>
      <c r="J53" s="61"/>
      <c r="K53" s="61"/>
      <c r="L53" s="61"/>
      <c r="M53" s="54"/>
      <c r="O53" s="57" t="s">
        <v>103</v>
      </c>
      <c r="AN53" s="1" t="e">
        <f t="shared" si="0"/>
        <v>#REF!</v>
      </c>
    </row>
    <row r="54" spans="1:40" ht="12.75">
      <c r="A54" s="2"/>
      <c r="B54" s="61"/>
      <c r="C54" s="61"/>
      <c r="D54" s="61"/>
      <c r="E54" s="61"/>
      <c r="F54" s="61"/>
      <c r="G54" s="61"/>
      <c r="H54" s="61"/>
      <c r="I54" s="61"/>
      <c r="J54" s="61"/>
      <c r="K54" s="61"/>
      <c r="L54" s="61"/>
      <c r="M54" s="54"/>
      <c r="O54" s="57" t="s">
        <v>105</v>
      </c>
      <c r="AN54" s="1" t="e">
        <f t="shared" si="0"/>
        <v>#REF!</v>
      </c>
    </row>
    <row r="55" spans="1:40" ht="12.75">
      <c r="A55" s="2"/>
      <c r="B55" s="61"/>
      <c r="C55" s="61"/>
      <c r="D55" s="61"/>
      <c r="E55" s="61"/>
      <c r="F55" s="61"/>
      <c r="G55" s="61"/>
      <c r="H55" s="61"/>
      <c r="I55" s="61"/>
      <c r="J55" s="61"/>
      <c r="K55" s="61"/>
      <c r="L55" s="61"/>
      <c r="M55" s="54"/>
      <c r="O55" s="57" t="s">
        <v>104</v>
      </c>
      <c r="AN55" s="1" t="e">
        <f t="shared" si="0"/>
        <v>#REF!</v>
      </c>
    </row>
    <row r="56" spans="1:40" ht="16.5" customHeight="1" thickBot="1">
      <c r="A56" s="2"/>
      <c r="B56" s="61"/>
      <c r="C56" s="61"/>
      <c r="D56" s="61"/>
      <c r="E56" s="61"/>
      <c r="F56" s="61"/>
      <c r="G56" s="61"/>
      <c r="H56" s="61"/>
      <c r="I56" s="61"/>
      <c r="J56" s="61"/>
      <c r="K56" s="61"/>
      <c r="L56" s="61"/>
      <c r="M56" s="54"/>
      <c r="O56" s="21" t="s">
        <v>109</v>
      </c>
      <c r="AN56" s="1" t="e">
        <f t="shared" si="0"/>
        <v>#REF!</v>
      </c>
    </row>
    <row r="57" spans="1:40" ht="13.5" customHeight="1" thickBot="1">
      <c r="A57" s="172" t="s">
        <v>37</v>
      </c>
      <c r="B57" s="173"/>
      <c r="C57" s="173"/>
      <c r="D57" s="173"/>
      <c r="E57" s="173"/>
      <c r="F57" s="173"/>
      <c r="G57" s="173"/>
      <c r="H57" s="173"/>
      <c r="I57" s="173"/>
      <c r="J57" s="173"/>
      <c r="K57" s="173"/>
      <c r="L57" s="173"/>
      <c r="M57" s="174"/>
      <c r="O57" s="57" t="s">
        <v>111</v>
      </c>
      <c r="AN57" s="1" t="e">
        <f>#REF!+1</f>
        <v>#REF!</v>
      </c>
    </row>
    <row r="58" spans="1:40" ht="13.5" thickBot="1">
      <c r="A58" s="2"/>
      <c r="B58" s="61"/>
      <c r="C58" s="61"/>
      <c r="D58" s="61"/>
      <c r="E58" s="61"/>
      <c r="F58" s="61"/>
      <c r="G58" s="61"/>
      <c r="H58" s="61"/>
      <c r="I58" s="61"/>
      <c r="J58" s="61"/>
      <c r="K58" s="61"/>
      <c r="L58" s="61"/>
      <c r="M58" s="54"/>
      <c r="O58" s="57" t="s">
        <v>112</v>
      </c>
      <c r="AN58" s="1" t="e">
        <f t="shared" si="0"/>
        <v>#REF!</v>
      </c>
    </row>
    <row r="59" spans="1:40" ht="25.5" customHeight="1" thickBot="1">
      <c r="A59" s="170" t="s">
        <v>38</v>
      </c>
      <c r="B59" s="183" t="s">
        <v>39</v>
      </c>
      <c r="C59" s="184"/>
      <c r="D59" s="184"/>
      <c r="E59" s="185"/>
      <c r="F59" s="195" t="s">
        <v>90</v>
      </c>
      <c r="G59" s="196"/>
      <c r="H59" s="183" t="s">
        <v>40</v>
      </c>
      <c r="I59" s="184"/>
      <c r="J59" s="184"/>
      <c r="K59" s="184"/>
      <c r="L59" s="184"/>
      <c r="M59" s="185"/>
      <c r="O59" s="1" t="s">
        <v>123</v>
      </c>
      <c r="AN59" s="1" t="e">
        <f t="shared" si="0"/>
        <v>#REF!</v>
      </c>
    </row>
    <row r="60" spans="1:15" ht="25.5" customHeight="1" thickBot="1">
      <c r="A60" s="171"/>
      <c r="B60" s="186"/>
      <c r="C60" s="187"/>
      <c r="D60" s="187"/>
      <c r="E60" s="188"/>
      <c r="F60" s="6" t="s">
        <v>91</v>
      </c>
      <c r="G60" s="51" t="s">
        <v>92</v>
      </c>
      <c r="H60" s="186"/>
      <c r="I60" s="187"/>
      <c r="J60" s="187"/>
      <c r="K60" s="187"/>
      <c r="L60" s="187"/>
      <c r="M60" s="188"/>
      <c r="O60" s="1" t="s">
        <v>113</v>
      </c>
    </row>
    <row r="61" spans="1:40" ht="105.75" customHeight="1" thickBot="1">
      <c r="A61" s="10" t="s">
        <v>33</v>
      </c>
      <c r="B61" s="175" t="s">
        <v>176</v>
      </c>
      <c r="C61" s="176"/>
      <c r="D61" s="176"/>
      <c r="E61" s="177"/>
      <c r="F61" s="34"/>
      <c r="G61" s="128" t="s">
        <v>169</v>
      </c>
      <c r="H61" s="165" t="s">
        <v>177</v>
      </c>
      <c r="I61" s="166"/>
      <c r="J61" s="166"/>
      <c r="K61" s="166"/>
      <c r="L61" s="166"/>
      <c r="M61" s="167"/>
      <c r="AN61" s="1" t="e">
        <f>AN59+1</f>
        <v>#REF!</v>
      </c>
    </row>
    <row r="62" spans="1:40" ht="180.75" customHeight="1" thickBot="1">
      <c r="A62" s="10" t="s">
        <v>34</v>
      </c>
      <c r="B62" s="175" t="s">
        <v>200</v>
      </c>
      <c r="C62" s="176"/>
      <c r="D62" s="176"/>
      <c r="E62" s="177"/>
      <c r="F62" s="34"/>
      <c r="G62" s="128" t="s">
        <v>169</v>
      </c>
      <c r="H62" s="165" t="s">
        <v>177</v>
      </c>
      <c r="I62" s="166"/>
      <c r="J62" s="166"/>
      <c r="K62" s="166"/>
      <c r="L62" s="166"/>
      <c r="M62" s="167"/>
      <c r="AN62" s="1" t="e">
        <f t="shared" si="0"/>
        <v>#REF!</v>
      </c>
    </row>
    <row r="63" spans="1:40" ht="97.5" customHeight="1" thickBot="1">
      <c r="A63" s="10" t="s">
        <v>41</v>
      </c>
      <c r="B63" s="175" t="s">
        <v>214</v>
      </c>
      <c r="C63" s="176"/>
      <c r="D63" s="176"/>
      <c r="E63" s="177"/>
      <c r="F63" s="34"/>
      <c r="G63" s="148" t="s">
        <v>169</v>
      </c>
      <c r="H63" s="165" t="s">
        <v>215</v>
      </c>
      <c r="I63" s="166"/>
      <c r="J63" s="166"/>
      <c r="K63" s="166"/>
      <c r="L63" s="166"/>
      <c r="M63" s="167"/>
      <c r="AN63" s="1" t="e">
        <f>#REF!+1</f>
        <v>#REF!</v>
      </c>
    </row>
    <row r="64" spans="1:40" ht="269.25" customHeight="1" thickBot="1">
      <c r="A64" s="10" t="s">
        <v>36</v>
      </c>
      <c r="B64" s="175" t="s">
        <v>220</v>
      </c>
      <c r="C64" s="176"/>
      <c r="D64" s="176"/>
      <c r="E64" s="177"/>
      <c r="F64" s="34"/>
      <c r="G64" s="129" t="s">
        <v>169</v>
      </c>
      <c r="H64" s="165" t="s">
        <v>215</v>
      </c>
      <c r="I64" s="166"/>
      <c r="J64" s="166"/>
      <c r="K64" s="166"/>
      <c r="L64" s="166"/>
      <c r="M64" s="167"/>
      <c r="AN64" s="1" t="e">
        <f t="shared" si="0"/>
        <v>#REF!</v>
      </c>
    </row>
    <row r="65" spans="1:40" ht="101.25" customHeight="1" thickBot="1">
      <c r="A65" s="10" t="s">
        <v>42</v>
      </c>
      <c r="B65" s="163" t="s">
        <v>221</v>
      </c>
      <c r="C65" s="164"/>
      <c r="D65" s="164"/>
      <c r="E65" s="164"/>
      <c r="F65" s="34"/>
      <c r="G65" s="34" t="s">
        <v>169</v>
      </c>
      <c r="H65" s="165" t="s">
        <v>215</v>
      </c>
      <c r="I65" s="166"/>
      <c r="J65" s="166"/>
      <c r="K65" s="166"/>
      <c r="L65" s="166"/>
      <c r="M65" s="167"/>
      <c r="AN65" s="1" t="e">
        <f>#REF!+1</f>
        <v>#REF!</v>
      </c>
    </row>
    <row r="66" spans="1:40" ht="10.5" customHeight="1">
      <c r="A66" s="56"/>
      <c r="B66" s="190"/>
      <c r="C66" s="190"/>
      <c r="D66" s="190"/>
      <c r="E66" s="190"/>
      <c r="F66" s="190"/>
      <c r="G66" s="190"/>
      <c r="H66" s="190"/>
      <c r="I66" s="190"/>
      <c r="J66" s="190"/>
      <c r="K66" s="190"/>
      <c r="L66" s="190"/>
      <c r="M66" s="190"/>
      <c r="AN66" s="1" t="e">
        <f t="shared" si="0"/>
        <v>#REF!</v>
      </c>
    </row>
    <row r="67" spans="1:40" ht="24.75" customHeight="1" hidden="1">
      <c r="A67" s="56"/>
      <c r="B67" s="190"/>
      <c r="C67" s="190"/>
      <c r="D67" s="190"/>
      <c r="E67" s="190"/>
      <c r="F67" s="190"/>
      <c r="G67" s="190"/>
      <c r="H67" s="190"/>
      <c r="I67" s="190"/>
      <c r="J67" s="190"/>
      <c r="K67" s="190"/>
      <c r="L67" s="190"/>
      <c r="M67" s="190"/>
      <c r="AN67" s="1" t="e">
        <f t="shared" si="0"/>
        <v>#REF!</v>
      </c>
    </row>
    <row r="68" spans="1:40" ht="24.75" customHeight="1" hidden="1">
      <c r="A68" s="56"/>
      <c r="B68" s="190"/>
      <c r="C68" s="190"/>
      <c r="D68" s="190"/>
      <c r="E68" s="190"/>
      <c r="F68" s="190"/>
      <c r="G68" s="190"/>
      <c r="H68" s="190"/>
      <c r="I68" s="190"/>
      <c r="J68" s="190"/>
      <c r="K68" s="190"/>
      <c r="L68" s="190"/>
      <c r="M68" s="190"/>
      <c r="AN68" s="1" t="e">
        <f t="shared" si="0"/>
        <v>#REF!</v>
      </c>
    </row>
    <row r="69" spans="1:13" ht="24.75" customHeight="1" hidden="1">
      <c r="A69" s="56"/>
      <c r="B69" s="190"/>
      <c r="C69" s="190"/>
      <c r="D69" s="190"/>
      <c r="E69" s="190"/>
      <c r="F69" s="190"/>
      <c r="G69" s="190"/>
      <c r="H69" s="190"/>
      <c r="I69" s="190"/>
      <c r="J69" s="190"/>
      <c r="K69" s="190"/>
      <c r="L69" s="190"/>
      <c r="M69" s="190"/>
    </row>
    <row r="70" spans="1:13" ht="24.75" customHeight="1" hidden="1">
      <c r="A70" s="56"/>
      <c r="B70" s="190"/>
      <c r="C70" s="190"/>
      <c r="D70" s="190"/>
      <c r="E70" s="190"/>
      <c r="F70" s="190"/>
      <c r="G70" s="190"/>
      <c r="H70" s="190"/>
      <c r="I70" s="190"/>
      <c r="J70" s="190"/>
      <c r="K70" s="190"/>
      <c r="L70" s="190"/>
      <c r="M70" s="190"/>
    </row>
    <row r="71" spans="1:13" ht="12.75" hidden="1">
      <c r="A71" s="56"/>
      <c r="B71" s="56"/>
      <c r="C71" s="56"/>
      <c r="D71" s="56"/>
      <c r="E71" s="56"/>
      <c r="F71" s="56"/>
      <c r="G71" s="56"/>
      <c r="H71" s="56"/>
      <c r="I71" s="56"/>
      <c r="J71" s="56"/>
      <c r="K71" s="56"/>
      <c r="L71" s="56"/>
      <c r="M71" s="56"/>
    </row>
    <row r="86" spans="2:11" ht="15" hidden="1">
      <c r="B86" s="56"/>
      <c r="C86" s="56"/>
      <c r="D86" s="56"/>
      <c r="E86" s="56"/>
      <c r="F86" s="189"/>
      <c r="G86" s="189"/>
      <c r="H86" s="189"/>
      <c r="I86" s="11" t="s">
        <v>43</v>
      </c>
      <c r="K86" s="12"/>
    </row>
    <row r="87" spans="2:11" ht="15" hidden="1">
      <c r="B87" s="56"/>
      <c r="C87" s="56"/>
      <c r="D87" s="56"/>
      <c r="E87" s="56"/>
      <c r="F87" s="189"/>
      <c r="G87" s="189"/>
      <c r="H87" s="189"/>
      <c r="I87" s="11" t="s">
        <v>44</v>
      </c>
      <c r="K87" s="12"/>
    </row>
    <row r="88" spans="2:11" ht="15" hidden="1">
      <c r="B88" s="56"/>
      <c r="C88" s="56"/>
      <c r="D88" s="56"/>
      <c r="E88" s="56"/>
      <c r="F88" s="189"/>
      <c r="G88" s="189"/>
      <c r="H88" s="189"/>
      <c r="I88" s="11" t="s">
        <v>45</v>
      </c>
      <c r="K88" s="12"/>
    </row>
    <row r="89" spans="2:11" ht="15" hidden="1">
      <c r="B89" s="56"/>
      <c r="C89" s="56"/>
      <c r="D89" s="56"/>
      <c r="E89" s="56"/>
      <c r="F89" s="189"/>
      <c r="G89" s="189"/>
      <c r="H89" s="189"/>
      <c r="K89" s="12"/>
    </row>
    <row r="90" spans="2:11" ht="15" hidden="1">
      <c r="B90" s="56"/>
      <c r="C90" s="56"/>
      <c r="D90" s="56"/>
      <c r="E90" s="56"/>
      <c r="F90" s="189"/>
      <c r="G90" s="189"/>
      <c r="H90" s="189"/>
      <c r="K90" s="12"/>
    </row>
    <row r="91" spans="2:11" ht="15" hidden="1">
      <c r="B91" s="56"/>
      <c r="C91" s="56"/>
      <c r="D91" s="56"/>
      <c r="E91" s="56"/>
      <c r="K91" s="12"/>
    </row>
    <row r="92" spans="2:11" ht="15" hidden="1">
      <c r="B92" s="56"/>
      <c r="C92" s="56"/>
      <c r="D92" s="56"/>
      <c r="E92" s="56"/>
      <c r="K92" s="12"/>
    </row>
    <row r="93" spans="2:11" ht="15" hidden="1">
      <c r="B93" s="56"/>
      <c r="C93" s="56"/>
      <c r="D93" s="56"/>
      <c r="E93" s="56"/>
      <c r="K93" s="12"/>
    </row>
    <row r="94" spans="2:11" ht="15" hidden="1">
      <c r="B94" s="56"/>
      <c r="C94" s="56"/>
      <c r="D94" s="56"/>
      <c r="E94" s="56"/>
      <c r="K94" s="12"/>
    </row>
    <row r="95" spans="2:11" ht="15" hidden="1">
      <c r="B95" s="56"/>
      <c r="C95" s="56"/>
      <c r="D95" s="56"/>
      <c r="E95" s="56"/>
      <c r="K95" s="12"/>
    </row>
    <row r="96" spans="2:11" ht="15" hidden="1">
      <c r="B96" s="56"/>
      <c r="C96" s="56"/>
      <c r="D96" s="56"/>
      <c r="E96" s="56"/>
      <c r="K96" s="12"/>
    </row>
    <row r="97" spans="2:11" ht="15" hidden="1">
      <c r="B97" s="56"/>
      <c r="C97" s="56"/>
      <c r="D97" s="56"/>
      <c r="E97" s="56"/>
      <c r="K97" s="12"/>
    </row>
    <row r="98" spans="2:11" ht="15" hidden="1">
      <c r="B98" s="56"/>
      <c r="C98" s="56"/>
      <c r="D98" s="56"/>
      <c r="E98" s="56"/>
      <c r="K98" s="12"/>
    </row>
    <row r="99" spans="2:11" ht="15" hidden="1">
      <c r="B99" s="56"/>
      <c r="C99" s="56"/>
      <c r="D99" s="56"/>
      <c r="E99" s="56"/>
      <c r="K99" s="12"/>
    </row>
    <row r="100" spans="2:11" ht="15" hidden="1">
      <c r="B100" s="56"/>
      <c r="C100" s="56"/>
      <c r="D100" s="56"/>
      <c r="E100" s="56"/>
      <c r="K100" s="12"/>
    </row>
    <row r="101" spans="2:11" ht="15" hidden="1">
      <c r="B101" s="56"/>
      <c r="C101" s="56"/>
      <c r="D101" s="56"/>
      <c r="E101" s="56"/>
      <c r="K101" s="12"/>
    </row>
    <row r="102" spans="2:11" ht="15" hidden="1">
      <c r="B102" s="56"/>
      <c r="C102" s="56"/>
      <c r="D102" s="56"/>
      <c r="E102" s="56"/>
      <c r="K102" s="12"/>
    </row>
    <row r="103" spans="2:11" ht="15" hidden="1">
      <c r="B103" s="56"/>
      <c r="C103" s="56"/>
      <c r="D103" s="56"/>
      <c r="E103" s="56"/>
      <c r="K103" s="12"/>
    </row>
    <row r="104" spans="2:11" ht="15" hidden="1">
      <c r="B104" s="56"/>
      <c r="C104" s="56"/>
      <c r="D104" s="56"/>
      <c r="E104" s="56"/>
      <c r="K104" s="12"/>
    </row>
    <row r="105" spans="2:11" ht="15" hidden="1">
      <c r="B105" s="56"/>
      <c r="C105" s="56"/>
      <c r="D105" s="56"/>
      <c r="E105" s="56"/>
      <c r="K105" s="12"/>
    </row>
    <row r="106" spans="2:11" ht="15" hidden="1">
      <c r="B106" s="56"/>
      <c r="C106" s="56"/>
      <c r="D106" s="56"/>
      <c r="E106" s="56"/>
      <c r="K106" s="12"/>
    </row>
    <row r="107" spans="2:11" ht="15" hidden="1">
      <c r="B107" s="56"/>
      <c r="C107" s="56"/>
      <c r="D107" s="56"/>
      <c r="E107" s="56"/>
      <c r="K107" s="12"/>
    </row>
    <row r="108" spans="2:11" ht="15" hidden="1">
      <c r="B108" s="56"/>
      <c r="C108" s="56"/>
      <c r="D108" s="56"/>
      <c r="E108" s="56"/>
      <c r="K108" s="12"/>
    </row>
    <row r="109" spans="2:11" ht="15" hidden="1">
      <c r="B109" s="56"/>
      <c r="C109" s="56"/>
      <c r="D109" s="56"/>
      <c r="E109" s="56"/>
      <c r="K109" s="12"/>
    </row>
    <row r="110" spans="2:11" ht="15" hidden="1">
      <c r="B110" s="56"/>
      <c r="C110" s="56"/>
      <c r="D110" s="56"/>
      <c r="E110" s="56"/>
      <c r="K110" s="12"/>
    </row>
    <row r="111" spans="2:11" ht="15" hidden="1">
      <c r="B111" s="56"/>
      <c r="C111" s="56"/>
      <c r="D111" s="56"/>
      <c r="E111" s="56"/>
      <c r="K111" s="12"/>
    </row>
    <row r="112" spans="2:11" ht="15" hidden="1">
      <c r="B112" s="56"/>
      <c r="C112" s="56"/>
      <c r="D112" s="56"/>
      <c r="E112" s="56"/>
      <c r="K112" s="12"/>
    </row>
    <row r="113" spans="2:11" ht="15" hidden="1">
      <c r="B113" s="56"/>
      <c r="C113" s="56"/>
      <c r="D113" s="56"/>
      <c r="E113" s="56"/>
      <c r="K113" s="12"/>
    </row>
    <row r="114" spans="2:11" ht="15" hidden="1">
      <c r="B114" s="56"/>
      <c r="C114" s="56"/>
      <c r="D114" s="56"/>
      <c r="E114" s="56"/>
      <c r="K114" s="12"/>
    </row>
    <row r="115" spans="2:11" ht="15" hidden="1">
      <c r="B115" s="56"/>
      <c r="C115" s="56"/>
      <c r="D115" s="56"/>
      <c r="E115" s="56"/>
      <c r="K115" s="12"/>
    </row>
    <row r="116" spans="2:11" ht="15" hidden="1">
      <c r="B116" s="56"/>
      <c r="C116" s="56"/>
      <c r="D116" s="56"/>
      <c r="E116" s="56"/>
      <c r="K116" s="12"/>
    </row>
    <row r="117" spans="2:11" ht="15" hidden="1">
      <c r="B117" s="56"/>
      <c r="C117" s="56"/>
      <c r="D117" s="56"/>
      <c r="E117" s="56"/>
      <c r="K117" s="12"/>
    </row>
    <row r="118" spans="2:11" ht="15" hidden="1">
      <c r="B118" s="56"/>
      <c r="C118" s="56"/>
      <c r="D118" s="56"/>
      <c r="E118" s="56"/>
      <c r="K118" s="12"/>
    </row>
    <row r="119" spans="2:11" ht="15" hidden="1">
      <c r="B119" s="56"/>
      <c r="C119" s="56"/>
      <c r="D119" s="56"/>
      <c r="E119" s="56"/>
      <c r="K119" s="12"/>
    </row>
    <row r="120" spans="2:11" ht="15" hidden="1">
      <c r="B120" s="56"/>
      <c r="C120" s="56"/>
      <c r="D120" s="56"/>
      <c r="E120" s="56"/>
      <c r="K120" s="12"/>
    </row>
    <row r="121" spans="2:11" ht="15" hidden="1">
      <c r="B121" s="56"/>
      <c r="C121" s="56"/>
      <c r="D121" s="56"/>
      <c r="E121" s="56"/>
      <c r="K121" s="12"/>
    </row>
    <row r="122" spans="2:11" ht="15" hidden="1">
      <c r="B122" s="56"/>
      <c r="C122" s="56"/>
      <c r="D122" s="56"/>
      <c r="E122" s="56"/>
      <c r="K122" s="12"/>
    </row>
    <row r="123" spans="2:11" ht="15" hidden="1">
      <c r="B123" s="56"/>
      <c r="C123" s="56"/>
      <c r="D123" s="56"/>
      <c r="E123" s="56"/>
      <c r="K123" s="12"/>
    </row>
    <row r="124" spans="2:5" ht="12.75" hidden="1">
      <c r="B124" s="56"/>
      <c r="C124" s="56"/>
      <c r="D124" s="56"/>
      <c r="E124" s="56"/>
    </row>
    <row r="125" spans="2:5" ht="12.75" hidden="1">
      <c r="B125" s="56"/>
      <c r="C125" s="56"/>
      <c r="D125" s="56"/>
      <c r="E125" s="56"/>
    </row>
    <row r="126" spans="2:5" ht="12.75" hidden="1">
      <c r="B126" s="56"/>
      <c r="C126" s="56"/>
      <c r="D126" s="56"/>
      <c r="E126" s="56"/>
    </row>
    <row r="127" spans="2:5" ht="12.75" hidden="1">
      <c r="B127" s="56"/>
      <c r="C127" s="56"/>
      <c r="D127" s="56"/>
      <c r="E127" s="56"/>
    </row>
    <row r="128" spans="2:5" ht="12.75" hidden="1">
      <c r="B128" s="56"/>
      <c r="C128" s="56"/>
      <c r="D128" s="56"/>
      <c r="E128" s="56"/>
    </row>
    <row r="129" spans="2:5" ht="12.75" hidden="1">
      <c r="B129" s="56"/>
      <c r="C129" s="56"/>
      <c r="D129" s="56"/>
      <c r="E129" s="56"/>
    </row>
    <row r="130" spans="2:5" ht="12.75" hidden="1">
      <c r="B130" s="56"/>
      <c r="C130" s="56"/>
      <c r="D130" s="56"/>
      <c r="E130" s="56"/>
    </row>
    <row r="131" spans="2:5" ht="12.75" hidden="1">
      <c r="B131" s="56"/>
      <c r="C131" s="56"/>
      <c r="D131" s="56"/>
      <c r="E131" s="56"/>
    </row>
    <row r="132" spans="2:5" ht="12.75" hidden="1">
      <c r="B132" s="56"/>
      <c r="C132" s="56"/>
      <c r="D132" s="56"/>
      <c r="E132" s="56"/>
    </row>
    <row r="133" spans="2:5" ht="12.75" hidden="1">
      <c r="B133" s="56"/>
      <c r="C133" s="56"/>
      <c r="D133" s="56"/>
      <c r="E133" s="56"/>
    </row>
    <row r="134" spans="2:5" ht="12.75" hidden="1">
      <c r="B134" s="56"/>
      <c r="C134" s="56"/>
      <c r="D134" s="56"/>
      <c r="E134" s="56"/>
    </row>
    <row r="135" spans="2:5" ht="12.75" hidden="1">
      <c r="B135" s="56"/>
      <c r="C135" s="56"/>
      <c r="D135" s="56"/>
      <c r="E135" s="56"/>
    </row>
    <row r="136" spans="2:5" ht="12.75" hidden="1">
      <c r="B136" s="56"/>
      <c r="C136" s="56"/>
      <c r="D136" s="56"/>
      <c r="E136" s="56"/>
    </row>
    <row r="137" spans="2:5" ht="12.75" hidden="1">
      <c r="B137" s="56"/>
      <c r="C137" s="56"/>
      <c r="D137" s="56"/>
      <c r="E137" s="56"/>
    </row>
    <row r="138" spans="2:5" ht="12.75" hidden="1">
      <c r="B138" s="56"/>
      <c r="C138" s="56"/>
      <c r="D138" s="56"/>
      <c r="E138" s="56"/>
    </row>
    <row r="139" spans="2:5" ht="12.75" hidden="1">
      <c r="B139" s="56"/>
      <c r="C139" s="56"/>
      <c r="D139" s="56"/>
      <c r="E139" s="56"/>
    </row>
    <row r="140" spans="2:5" ht="12.75" hidden="1">
      <c r="B140" s="56"/>
      <c r="C140" s="56"/>
      <c r="D140" s="56"/>
      <c r="E140" s="56"/>
    </row>
    <row r="141" spans="2:5" ht="12.75" hidden="1">
      <c r="B141" s="56"/>
      <c r="C141" s="56"/>
      <c r="D141" s="56"/>
      <c r="E141" s="56"/>
    </row>
    <row r="142" spans="2:5" ht="12.75" hidden="1">
      <c r="B142" s="56"/>
      <c r="C142" s="56"/>
      <c r="D142" s="56"/>
      <c r="E142" s="56"/>
    </row>
    <row r="143" spans="2:5" ht="12.75" hidden="1">
      <c r="B143" s="56"/>
      <c r="C143" s="56"/>
      <c r="D143" s="56"/>
      <c r="E143" s="56"/>
    </row>
    <row r="144" spans="2:5" ht="12.75" hidden="1">
      <c r="B144" s="56"/>
      <c r="C144" s="56"/>
      <c r="D144" s="56"/>
      <c r="E144" s="56"/>
    </row>
    <row r="145" spans="2:5" ht="12.75" hidden="1">
      <c r="B145" s="56"/>
      <c r="C145" s="56"/>
      <c r="D145" s="56"/>
      <c r="E145" s="56"/>
    </row>
    <row r="146" spans="2:5" ht="12.75" hidden="1">
      <c r="B146" s="56"/>
      <c r="C146" s="56"/>
      <c r="D146" s="56"/>
      <c r="E146" s="56"/>
    </row>
    <row r="147" spans="2:5" ht="12.75" hidden="1">
      <c r="B147" s="56"/>
      <c r="C147" s="56"/>
      <c r="D147" s="56"/>
      <c r="E147" s="56"/>
    </row>
    <row r="148" spans="2:5" ht="12.75" hidden="1">
      <c r="B148" s="56"/>
      <c r="C148" s="56"/>
      <c r="D148" s="56"/>
      <c r="E148" s="56"/>
    </row>
    <row r="149" spans="2:5" ht="12.75" hidden="1">
      <c r="B149" s="56"/>
      <c r="C149" s="56"/>
      <c r="D149" s="56"/>
      <c r="E149" s="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12:B12"/>
    <mergeCell ref="A9:B9"/>
    <mergeCell ref="C9:M9"/>
    <mergeCell ref="A11:B11"/>
    <mergeCell ref="A5:M5"/>
    <mergeCell ref="C8:M8"/>
    <mergeCell ref="A14:B14"/>
    <mergeCell ref="C14:M14"/>
    <mergeCell ref="A13:B13"/>
    <mergeCell ref="A15:B15"/>
    <mergeCell ref="C15:M15"/>
    <mergeCell ref="C12:M12"/>
    <mergeCell ref="F22:H22"/>
    <mergeCell ref="J22:L22"/>
    <mergeCell ref="C11:J11"/>
    <mergeCell ref="L11:M11"/>
    <mergeCell ref="C13:M13"/>
    <mergeCell ref="A7:B7"/>
    <mergeCell ref="C7:H7"/>
    <mergeCell ref="I7:K7"/>
    <mergeCell ref="L7:M7"/>
    <mergeCell ref="A8:B8"/>
    <mergeCell ref="L29:M31"/>
    <mergeCell ref="D30:E30"/>
    <mergeCell ref="A19:B22"/>
    <mergeCell ref="C19:D22"/>
    <mergeCell ref="F19:H19"/>
    <mergeCell ref="J19:L19"/>
    <mergeCell ref="F20:H20"/>
    <mergeCell ref="J20:L20"/>
    <mergeCell ref="F21:H21"/>
    <mergeCell ref="J21:L21"/>
    <mergeCell ref="F59:G59"/>
    <mergeCell ref="H59:M60"/>
    <mergeCell ref="A17:B18"/>
    <mergeCell ref="C17:D18"/>
    <mergeCell ref="E17:M17"/>
    <mergeCell ref="F18:H18"/>
    <mergeCell ref="J18:L18"/>
    <mergeCell ref="A29:C31"/>
    <mergeCell ref="D29:E29"/>
    <mergeCell ref="I29:J29"/>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L26:M26"/>
    <mergeCell ref="L27:M27"/>
    <mergeCell ref="H62:M62"/>
    <mergeCell ref="B63:E63"/>
    <mergeCell ref="B59:E60"/>
    <mergeCell ref="B65:E65"/>
    <mergeCell ref="H65:M65"/>
    <mergeCell ref="H63:M63"/>
    <mergeCell ref="D25:D26"/>
    <mergeCell ref="C25:C26"/>
    <mergeCell ref="B25:B26"/>
    <mergeCell ref="A57:M57"/>
    <mergeCell ref="B61:E61"/>
    <mergeCell ref="H61:M61"/>
    <mergeCell ref="B62:E62"/>
  </mergeCells>
  <conditionalFormatting sqref="H36:I39">
    <cfRule type="cellIs" priority="22" dxfId="2" operator="between">
      <formula>$L$31</formula>
      <formula>$M$31</formula>
    </cfRule>
    <cfRule type="cellIs" priority="23" dxfId="1" operator="between">
      <formula>$L$30</formula>
      <formula>$M$30</formula>
    </cfRule>
    <cfRule type="cellIs" priority="24"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colBreaks count="1" manualBreakCount="1">
    <brk id="13" max="65535" man="1"/>
  </colBreaks>
  <customProperties>
    <customPr name="_pios_id" r:id="rId3"/>
  </customProperties>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1">
      <selection activeCell="B65" sqref="B65:E65"/>
    </sheetView>
  </sheetViews>
  <sheetFormatPr defaultColWidth="11.421875" defaultRowHeight="12.75" customHeight="1" zeroHeight="1"/>
  <cols>
    <col min="1" max="1" width="17.421875" style="1" customWidth="1"/>
    <col min="2" max="2" width="20.28125" style="1" customWidth="1"/>
    <col min="3" max="3" width="16.28125" style="1" customWidth="1"/>
    <col min="4" max="4" width="21.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37"/>
      <c r="B1" s="237"/>
      <c r="C1" s="238" t="s">
        <v>58</v>
      </c>
      <c r="D1" s="238"/>
      <c r="E1" s="238"/>
      <c r="F1" s="238"/>
      <c r="G1" s="238"/>
      <c r="H1" s="238"/>
      <c r="I1" s="238"/>
      <c r="J1" s="238"/>
      <c r="K1" s="239" t="s">
        <v>59</v>
      </c>
      <c r="L1" s="239"/>
      <c r="M1" s="239"/>
    </row>
    <row r="2" spans="1:15" ht="25.5" customHeight="1" thickBot="1">
      <c r="A2" s="237"/>
      <c r="B2" s="237"/>
      <c r="C2" s="238"/>
      <c r="D2" s="238"/>
      <c r="E2" s="238"/>
      <c r="F2" s="238"/>
      <c r="G2" s="238"/>
      <c r="H2" s="238"/>
      <c r="I2" s="238"/>
      <c r="J2" s="238"/>
      <c r="K2" s="240" t="s">
        <v>119</v>
      </c>
      <c r="L2" s="240"/>
      <c r="M2" s="240"/>
      <c r="O2" s="21" t="s">
        <v>71</v>
      </c>
    </row>
    <row r="3" spans="1:15" ht="25.5" customHeight="1" thickBot="1">
      <c r="A3" s="237"/>
      <c r="B3" s="237"/>
      <c r="C3" s="238"/>
      <c r="D3" s="238"/>
      <c r="E3" s="238"/>
      <c r="F3" s="238"/>
      <c r="G3" s="238"/>
      <c r="H3" s="238"/>
      <c r="I3" s="238"/>
      <c r="J3" s="238"/>
      <c r="K3" s="240" t="s">
        <v>120</v>
      </c>
      <c r="L3" s="240"/>
      <c r="M3" s="240"/>
      <c r="O3" s="78" t="s">
        <v>6</v>
      </c>
    </row>
    <row r="4" spans="1:15" ht="14.25" customHeight="1" thickBot="1">
      <c r="A4" s="13"/>
      <c r="B4" s="14"/>
      <c r="C4" s="15"/>
      <c r="D4" s="15"/>
      <c r="E4" s="15"/>
      <c r="F4" s="15"/>
      <c r="G4" s="15"/>
      <c r="H4" s="15"/>
      <c r="I4" s="15"/>
      <c r="J4" s="15"/>
      <c r="K4" s="16"/>
      <c r="L4" s="16"/>
      <c r="M4" s="17"/>
      <c r="O4" s="78" t="s">
        <v>8</v>
      </c>
    </row>
    <row r="5" spans="1:15" ht="13.5" thickBot="1">
      <c r="A5" s="172" t="s">
        <v>60</v>
      </c>
      <c r="B5" s="173"/>
      <c r="C5" s="173"/>
      <c r="D5" s="173"/>
      <c r="E5" s="173"/>
      <c r="F5" s="173"/>
      <c r="G5" s="173"/>
      <c r="H5" s="173"/>
      <c r="I5" s="173"/>
      <c r="J5" s="173"/>
      <c r="K5" s="173"/>
      <c r="L5" s="173"/>
      <c r="M5" s="174"/>
      <c r="O5" s="78" t="s">
        <v>10</v>
      </c>
    </row>
    <row r="6" spans="1:15" ht="13.5" thickBot="1">
      <c r="A6" s="52"/>
      <c r="B6" s="5"/>
      <c r="C6" s="5"/>
      <c r="D6" s="5"/>
      <c r="E6" s="5"/>
      <c r="F6" s="5"/>
      <c r="G6" s="5"/>
      <c r="H6" s="5"/>
      <c r="I6" s="5"/>
      <c r="J6" s="5"/>
      <c r="K6" s="5"/>
      <c r="L6" s="5"/>
      <c r="M6" s="53"/>
      <c r="O6" s="21" t="s">
        <v>72</v>
      </c>
    </row>
    <row r="7" spans="1:15" ht="30" customHeight="1" thickBot="1">
      <c r="A7" s="195" t="s">
        <v>1</v>
      </c>
      <c r="B7" s="196"/>
      <c r="C7" s="231" t="s">
        <v>54</v>
      </c>
      <c r="D7" s="232"/>
      <c r="E7" s="232"/>
      <c r="F7" s="232"/>
      <c r="G7" s="232"/>
      <c r="H7" s="233"/>
      <c r="I7" s="195" t="s">
        <v>2</v>
      </c>
      <c r="J7" s="197"/>
      <c r="K7" s="196"/>
      <c r="L7" s="234" t="s">
        <v>3</v>
      </c>
      <c r="M7" s="235"/>
      <c r="O7" s="78" t="s">
        <v>13</v>
      </c>
    </row>
    <row r="8" spans="1:15" ht="30" customHeight="1" thickBot="1">
      <c r="A8" s="195" t="s">
        <v>4</v>
      </c>
      <c r="B8" s="196"/>
      <c r="C8" s="231" t="s">
        <v>124</v>
      </c>
      <c r="D8" s="232"/>
      <c r="E8" s="232"/>
      <c r="F8" s="232"/>
      <c r="G8" s="232"/>
      <c r="H8" s="232"/>
      <c r="I8" s="232"/>
      <c r="J8" s="232"/>
      <c r="K8" s="232"/>
      <c r="L8" s="232"/>
      <c r="M8" s="233"/>
      <c r="O8" s="78" t="s">
        <v>18</v>
      </c>
    </row>
    <row r="9" spans="1:16" ht="30" customHeight="1" thickBot="1">
      <c r="A9" s="195" t="s">
        <v>5</v>
      </c>
      <c r="B9" s="196"/>
      <c r="C9" s="241" t="s">
        <v>68</v>
      </c>
      <c r="D9" s="242"/>
      <c r="E9" s="242"/>
      <c r="F9" s="242"/>
      <c r="G9" s="242"/>
      <c r="H9" s="242"/>
      <c r="I9" s="242"/>
      <c r="J9" s="242"/>
      <c r="K9" s="242"/>
      <c r="L9" s="242"/>
      <c r="M9" s="243"/>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95" t="s">
        <v>7</v>
      </c>
      <c r="B11" s="196"/>
      <c r="C11" s="227" t="s">
        <v>129</v>
      </c>
      <c r="D11" s="228"/>
      <c r="E11" s="228"/>
      <c r="F11" s="228"/>
      <c r="G11" s="228"/>
      <c r="H11" s="228"/>
      <c r="I11" s="228"/>
      <c r="J11" s="228"/>
      <c r="K11" s="28" t="s">
        <v>82</v>
      </c>
      <c r="L11" s="229" t="s">
        <v>126</v>
      </c>
      <c r="M11" s="230"/>
      <c r="O11" s="78" t="s">
        <v>21</v>
      </c>
    </row>
    <row r="12" spans="1:15" ht="30" customHeight="1" thickBot="1">
      <c r="A12" s="195" t="s">
        <v>9</v>
      </c>
      <c r="B12" s="196"/>
      <c r="C12" s="231" t="s">
        <v>130</v>
      </c>
      <c r="D12" s="232"/>
      <c r="E12" s="232"/>
      <c r="F12" s="232"/>
      <c r="G12" s="232"/>
      <c r="H12" s="232"/>
      <c r="I12" s="232"/>
      <c r="J12" s="232"/>
      <c r="K12" s="232"/>
      <c r="L12" s="232"/>
      <c r="M12" s="233"/>
      <c r="O12" s="78" t="s">
        <v>0</v>
      </c>
    </row>
    <row r="13" spans="1:15" ht="36" customHeight="1" thickBot="1">
      <c r="A13" s="195" t="s">
        <v>98</v>
      </c>
      <c r="B13" s="196"/>
      <c r="C13" s="231" t="s">
        <v>147</v>
      </c>
      <c r="D13" s="232"/>
      <c r="E13" s="232"/>
      <c r="F13" s="232"/>
      <c r="G13" s="232"/>
      <c r="H13" s="232"/>
      <c r="I13" s="232"/>
      <c r="J13" s="232"/>
      <c r="K13" s="232"/>
      <c r="L13" s="232"/>
      <c r="M13" s="233"/>
      <c r="O13" s="1" t="s">
        <v>121</v>
      </c>
    </row>
    <row r="14" spans="1:15" ht="30" customHeight="1" thickBot="1">
      <c r="A14" s="195" t="s">
        <v>108</v>
      </c>
      <c r="B14" s="196"/>
      <c r="C14" s="231" t="s">
        <v>113</v>
      </c>
      <c r="D14" s="232"/>
      <c r="E14" s="232"/>
      <c r="F14" s="232"/>
      <c r="G14" s="232"/>
      <c r="H14" s="232"/>
      <c r="I14" s="232"/>
      <c r="J14" s="232"/>
      <c r="K14" s="232"/>
      <c r="L14" s="232"/>
      <c r="M14" s="233"/>
      <c r="O14" s="1" t="s">
        <v>122</v>
      </c>
    </row>
    <row r="15" spans="1:15" ht="30" customHeight="1" thickBot="1">
      <c r="A15" s="195" t="s">
        <v>114</v>
      </c>
      <c r="B15" s="196"/>
      <c r="C15" s="231" t="s">
        <v>128</v>
      </c>
      <c r="D15" s="232"/>
      <c r="E15" s="232"/>
      <c r="F15" s="232"/>
      <c r="G15" s="232"/>
      <c r="H15" s="232"/>
      <c r="I15" s="232"/>
      <c r="J15" s="232"/>
      <c r="K15" s="232"/>
      <c r="L15" s="232"/>
      <c r="M15" s="233"/>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83" t="s">
        <v>11</v>
      </c>
      <c r="B17" s="185"/>
      <c r="C17" s="183" t="s">
        <v>76</v>
      </c>
      <c r="D17" s="185"/>
      <c r="E17" s="183" t="s">
        <v>12</v>
      </c>
      <c r="F17" s="184"/>
      <c r="G17" s="184"/>
      <c r="H17" s="184"/>
      <c r="I17" s="184"/>
      <c r="J17" s="184"/>
      <c r="K17" s="184"/>
      <c r="L17" s="184"/>
      <c r="M17" s="185"/>
      <c r="O17" s="21" t="s">
        <v>83</v>
      </c>
    </row>
    <row r="18" spans="1:15" ht="53.25" customHeight="1" thickBot="1">
      <c r="A18" s="186"/>
      <c r="B18" s="188"/>
      <c r="C18" s="186"/>
      <c r="D18" s="188"/>
      <c r="E18" s="6" t="s">
        <v>14</v>
      </c>
      <c r="F18" s="195" t="s">
        <v>15</v>
      </c>
      <c r="G18" s="197"/>
      <c r="H18" s="196"/>
      <c r="I18" s="51" t="s">
        <v>16</v>
      </c>
      <c r="J18" s="195" t="s">
        <v>95</v>
      </c>
      <c r="K18" s="197"/>
      <c r="L18" s="196"/>
      <c r="M18" s="6" t="s">
        <v>17</v>
      </c>
      <c r="O18" s="78" t="s">
        <v>27</v>
      </c>
    </row>
    <row r="19" spans="1:15" ht="30" customHeight="1" thickBot="1">
      <c r="A19" s="212" t="s">
        <v>148</v>
      </c>
      <c r="B19" s="213"/>
      <c r="C19" s="218" t="s">
        <v>85</v>
      </c>
      <c r="D19" s="206"/>
      <c r="E19" s="4">
        <v>1</v>
      </c>
      <c r="F19" s="221" t="s">
        <v>139</v>
      </c>
      <c r="G19" s="222"/>
      <c r="H19" s="223"/>
      <c r="I19" s="84" t="s">
        <v>97</v>
      </c>
      <c r="J19" s="224" t="s">
        <v>150</v>
      </c>
      <c r="K19" s="225"/>
      <c r="L19" s="226"/>
      <c r="M19" s="7" t="s">
        <v>121</v>
      </c>
      <c r="O19" s="78" t="s">
        <v>28</v>
      </c>
    </row>
    <row r="20" spans="1:15" ht="30" customHeight="1" thickBot="1">
      <c r="A20" s="214"/>
      <c r="B20" s="215"/>
      <c r="C20" s="219"/>
      <c r="D20" s="207"/>
      <c r="E20" s="4">
        <v>2</v>
      </c>
      <c r="F20" s="221" t="s">
        <v>146</v>
      </c>
      <c r="G20" s="222"/>
      <c r="H20" s="223"/>
      <c r="I20" s="84" t="s">
        <v>97</v>
      </c>
      <c r="J20" s="224" t="s">
        <v>144</v>
      </c>
      <c r="K20" s="225"/>
      <c r="L20" s="226"/>
      <c r="M20" s="7" t="s">
        <v>121</v>
      </c>
      <c r="O20" s="78" t="s">
        <v>3</v>
      </c>
    </row>
    <row r="21" spans="1:15" ht="30" customHeight="1" thickBot="1">
      <c r="A21" s="214"/>
      <c r="B21" s="215"/>
      <c r="C21" s="219"/>
      <c r="D21" s="207"/>
      <c r="E21" s="4"/>
      <c r="F21" s="221"/>
      <c r="G21" s="222"/>
      <c r="H21" s="223"/>
      <c r="I21" s="84"/>
      <c r="J21" s="224"/>
      <c r="K21" s="225"/>
      <c r="L21" s="226"/>
      <c r="M21" s="7"/>
      <c r="O21" s="78" t="s">
        <v>29</v>
      </c>
    </row>
    <row r="22" spans="1:15" ht="30" customHeight="1" thickBot="1">
      <c r="A22" s="216"/>
      <c r="B22" s="217"/>
      <c r="C22" s="220"/>
      <c r="D22" s="209"/>
      <c r="E22" s="4"/>
      <c r="F22" s="221"/>
      <c r="G22" s="222"/>
      <c r="H22" s="223"/>
      <c r="I22" s="84"/>
      <c r="J22" s="224"/>
      <c r="K22" s="225"/>
      <c r="L22" s="226"/>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96" t="s">
        <v>145</v>
      </c>
      <c r="I24" s="6" t="s">
        <v>106</v>
      </c>
      <c r="J24" s="96" t="s">
        <v>145</v>
      </c>
      <c r="K24" s="6" t="s">
        <v>107</v>
      </c>
      <c r="L24" s="191" t="s">
        <v>145</v>
      </c>
      <c r="M24" s="192"/>
      <c r="O24" s="75" t="s">
        <v>48</v>
      </c>
      <c r="AN24" s="1">
        <f>AN23+1</f>
        <v>2003</v>
      </c>
    </row>
    <row r="25" spans="1:15" ht="16.5" customHeight="1" thickBot="1">
      <c r="A25" s="170" t="s">
        <v>26</v>
      </c>
      <c r="B25" s="168" t="s">
        <v>121</v>
      </c>
      <c r="C25" s="170" t="s">
        <v>75</v>
      </c>
      <c r="D25" s="168" t="s">
        <v>121</v>
      </c>
      <c r="E25" s="170" t="s">
        <v>115</v>
      </c>
      <c r="F25" s="68" t="s">
        <v>118</v>
      </c>
      <c r="G25" s="58">
        <v>2020</v>
      </c>
      <c r="H25" s="58">
        <v>2021</v>
      </c>
      <c r="I25" s="58">
        <v>2022</v>
      </c>
      <c r="J25" s="58">
        <v>2023</v>
      </c>
      <c r="K25" s="58">
        <v>2024</v>
      </c>
      <c r="L25" s="179" t="s">
        <v>196</v>
      </c>
      <c r="M25" s="180"/>
      <c r="O25" s="75" t="s">
        <v>49</v>
      </c>
    </row>
    <row r="26" spans="1:15" ht="30" customHeight="1" thickBot="1">
      <c r="A26" s="171"/>
      <c r="B26" s="169"/>
      <c r="C26" s="171"/>
      <c r="D26" s="169"/>
      <c r="E26" s="178"/>
      <c r="F26" s="67" t="s">
        <v>116</v>
      </c>
      <c r="G26" s="96" t="s">
        <v>145</v>
      </c>
      <c r="H26" s="96" t="s">
        <v>145</v>
      </c>
      <c r="I26" s="96" t="s">
        <v>145</v>
      </c>
      <c r="J26" s="96" t="s">
        <v>145</v>
      </c>
      <c r="K26" s="96" t="s">
        <v>145</v>
      </c>
      <c r="L26" s="191" t="s">
        <v>145</v>
      </c>
      <c r="M26" s="192"/>
      <c r="O26" s="75" t="s">
        <v>61</v>
      </c>
    </row>
    <row r="27" spans="1:15" ht="30" customHeight="1" thickBot="1">
      <c r="A27" s="73"/>
      <c r="B27" s="70"/>
      <c r="C27" s="69"/>
      <c r="D27" s="69"/>
      <c r="E27" s="171"/>
      <c r="F27" s="71" t="s">
        <v>117</v>
      </c>
      <c r="G27" s="96" t="s">
        <v>145</v>
      </c>
      <c r="H27" s="96" t="s">
        <v>145</v>
      </c>
      <c r="I27" s="96" t="s">
        <v>145</v>
      </c>
      <c r="J27" s="96" t="s">
        <v>145</v>
      </c>
      <c r="K27" s="96" t="s">
        <v>145</v>
      </c>
      <c r="L27" s="191" t="s">
        <v>145</v>
      </c>
      <c r="M27" s="192"/>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83" t="s">
        <v>94</v>
      </c>
      <c r="B29" s="184"/>
      <c r="C29" s="185"/>
      <c r="D29" s="201" t="s">
        <v>77</v>
      </c>
      <c r="E29" s="202"/>
      <c r="F29" s="79">
        <v>85.01</v>
      </c>
      <c r="G29" s="31" t="s">
        <v>87</v>
      </c>
      <c r="H29" s="90">
        <v>1</v>
      </c>
      <c r="I29" s="203" t="s">
        <v>88</v>
      </c>
      <c r="J29" s="204"/>
      <c r="K29" s="25"/>
      <c r="L29" s="205"/>
      <c r="M29" s="206"/>
      <c r="O29" s="75" t="s">
        <v>51</v>
      </c>
      <c r="AN29" s="1" t="e">
        <f>AN28+1</f>
        <v>#REF!</v>
      </c>
    </row>
    <row r="30" spans="1:40" ht="24.75" customHeight="1" thickBot="1">
      <c r="A30" s="198"/>
      <c r="B30" s="199"/>
      <c r="C30" s="200"/>
      <c r="D30" s="210" t="s">
        <v>78</v>
      </c>
      <c r="E30" s="211"/>
      <c r="F30" s="81">
        <v>60.01</v>
      </c>
      <c r="G30" s="32" t="s">
        <v>87</v>
      </c>
      <c r="H30" s="89">
        <v>0.85</v>
      </c>
      <c r="I30" s="23"/>
      <c r="J30" s="24"/>
      <c r="K30" s="24"/>
      <c r="L30" s="189"/>
      <c r="M30" s="207"/>
      <c r="O30" s="75" t="s">
        <v>52</v>
      </c>
      <c r="AN30" s="1" t="e">
        <f>#REF!+1</f>
        <v>#REF!</v>
      </c>
    </row>
    <row r="31" spans="1:40" ht="24.75" customHeight="1" thickBot="1">
      <c r="A31" s="186"/>
      <c r="B31" s="187"/>
      <c r="C31" s="188"/>
      <c r="D31" s="193" t="s">
        <v>79</v>
      </c>
      <c r="E31" s="194"/>
      <c r="F31" s="87">
        <v>0</v>
      </c>
      <c r="G31" s="33" t="s">
        <v>87</v>
      </c>
      <c r="H31" s="88">
        <v>0.6</v>
      </c>
      <c r="I31" s="26"/>
      <c r="J31" s="27"/>
      <c r="K31" s="27"/>
      <c r="L31" s="208"/>
      <c r="M31" s="209"/>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72" t="s">
        <v>30</v>
      </c>
      <c r="B33" s="173"/>
      <c r="C33" s="173"/>
      <c r="D33" s="173"/>
      <c r="E33" s="173"/>
      <c r="F33" s="173"/>
      <c r="G33" s="173"/>
      <c r="H33" s="173"/>
      <c r="I33" s="173"/>
      <c r="J33" s="173"/>
      <c r="K33" s="173"/>
      <c r="L33" s="173"/>
      <c r="M33" s="174"/>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93.75" customHeight="1" thickBot="1">
      <c r="A35" s="82"/>
      <c r="B35" s="40" t="s">
        <v>31</v>
      </c>
      <c r="C35" s="41" t="s">
        <v>32</v>
      </c>
      <c r="D35" s="41" t="str">
        <f>F19</f>
        <v>Ejecución presupuestal con del trimestre compromisos Recursos de Funcionamiento</v>
      </c>
      <c r="E35" s="41" t="str">
        <f>F20</f>
        <v>Apropiación presupuestal definitiva total de Funcionamiento </v>
      </c>
      <c r="F35" s="41">
        <f>F21</f>
        <v>0</v>
      </c>
      <c r="G35" s="41">
        <f>F22</f>
        <v>0</v>
      </c>
      <c r="H35" s="46" t="s">
        <v>89</v>
      </c>
      <c r="I35" s="42" t="s">
        <v>93</v>
      </c>
      <c r="J35" s="78"/>
      <c r="K35" s="78"/>
      <c r="L35" s="78"/>
      <c r="M35" s="80"/>
      <c r="O35" s="75" t="s">
        <v>53</v>
      </c>
      <c r="AI35"/>
      <c r="AL35" s="1"/>
    </row>
    <row r="36" spans="1:38" ht="27" customHeight="1">
      <c r="A36" s="82"/>
      <c r="B36" s="47" t="s">
        <v>33</v>
      </c>
      <c r="C36" s="97">
        <v>0.25</v>
      </c>
      <c r="D36" s="98">
        <v>1586870310</v>
      </c>
      <c r="E36" s="98">
        <v>6743525000</v>
      </c>
      <c r="F36" s="48"/>
      <c r="G36" s="49"/>
      <c r="H36" s="130">
        <f>D36/E36</f>
        <v>0.2353176283916794</v>
      </c>
      <c r="I36" s="72">
        <f>H36</f>
        <v>0.2353176283916794</v>
      </c>
      <c r="J36" s="78"/>
      <c r="K36" s="78"/>
      <c r="L36" s="78"/>
      <c r="M36" s="80"/>
      <c r="O36" s="75" t="s">
        <v>65</v>
      </c>
      <c r="AI36"/>
      <c r="AL36" s="1"/>
    </row>
    <row r="37" spans="1:38" ht="27" customHeight="1">
      <c r="A37" s="82"/>
      <c r="B37" s="35" t="s">
        <v>34</v>
      </c>
      <c r="C37" s="85">
        <v>0.35</v>
      </c>
      <c r="D37" s="8">
        <f>3171325717-1586870310</f>
        <v>1584455407</v>
      </c>
      <c r="E37" s="8">
        <f>+E36</f>
        <v>6743525000</v>
      </c>
      <c r="F37" s="30"/>
      <c r="G37" s="29"/>
      <c r="H37" s="86">
        <f>D37/E37</f>
        <v>0.23495952146688862</v>
      </c>
      <c r="I37" s="43">
        <f>I36+H37</f>
        <v>0.47027714985856806</v>
      </c>
      <c r="J37" s="78"/>
      <c r="K37" s="78"/>
      <c r="L37" s="78"/>
      <c r="M37" s="80"/>
      <c r="O37" s="75" t="s">
        <v>66</v>
      </c>
      <c r="AI37"/>
      <c r="AL37" s="1"/>
    </row>
    <row r="38" spans="1:38" ht="27" customHeight="1">
      <c r="A38" s="82"/>
      <c r="B38" s="35" t="s">
        <v>35</v>
      </c>
      <c r="C38" s="85">
        <v>0.2</v>
      </c>
      <c r="D38" s="8">
        <f>4466898390-D37-D36</f>
        <v>1295572673</v>
      </c>
      <c r="E38" s="8">
        <f>+E37</f>
        <v>6743525000</v>
      </c>
      <c r="F38" s="30"/>
      <c r="G38" s="29"/>
      <c r="H38" s="86">
        <f>D38/E38</f>
        <v>0.19212098613114062</v>
      </c>
      <c r="I38" s="43">
        <f>I37+H38</f>
        <v>0.6623981359897086</v>
      </c>
      <c r="J38" s="78"/>
      <c r="K38" s="146"/>
      <c r="L38" s="78"/>
      <c r="M38" s="80"/>
      <c r="O38" s="21" t="s">
        <v>69</v>
      </c>
      <c r="AI38"/>
      <c r="AL38" s="1"/>
    </row>
    <row r="39" spans="1:38" ht="27" customHeight="1" thickBot="1">
      <c r="A39" s="82"/>
      <c r="B39" s="36" t="s">
        <v>36</v>
      </c>
      <c r="C39" s="91">
        <v>0.2</v>
      </c>
      <c r="D39" s="37">
        <v>1812957746</v>
      </c>
      <c r="E39" s="37">
        <f>+E38</f>
        <v>6743525000</v>
      </c>
      <c r="F39" s="38"/>
      <c r="G39" s="39"/>
      <c r="H39" s="131">
        <f>D39/E39</f>
        <v>0.26884422405196096</v>
      </c>
      <c r="I39" s="160">
        <f>I38+H39</f>
        <v>0.9312423600416696</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109</v>
      </c>
      <c r="AN56" s="1" t="e">
        <f t="shared" si="0"/>
        <v>#REF!</v>
      </c>
    </row>
    <row r="57" spans="1:40" ht="13.5" customHeight="1" thickBot="1">
      <c r="A57" s="172" t="s">
        <v>37</v>
      </c>
      <c r="B57" s="173"/>
      <c r="C57" s="173"/>
      <c r="D57" s="173"/>
      <c r="E57" s="173"/>
      <c r="F57" s="173"/>
      <c r="G57" s="173"/>
      <c r="H57" s="173"/>
      <c r="I57" s="173"/>
      <c r="J57" s="173"/>
      <c r="K57" s="173"/>
      <c r="L57" s="173"/>
      <c r="M57" s="174"/>
      <c r="O57" s="78" t="s">
        <v>111</v>
      </c>
      <c r="AN57" s="1" t="e">
        <f>#REF!+1</f>
        <v>#REF!</v>
      </c>
    </row>
    <row r="58" spans="1:40" ht="13.5" thickBot="1">
      <c r="A58" s="2"/>
      <c r="B58" s="78"/>
      <c r="C58" s="78"/>
      <c r="D58" s="78"/>
      <c r="E58" s="78"/>
      <c r="F58" s="78"/>
      <c r="G58" s="78"/>
      <c r="H58" s="78"/>
      <c r="I58" s="78"/>
      <c r="J58" s="78"/>
      <c r="K58" s="78"/>
      <c r="L58" s="78"/>
      <c r="M58" s="54"/>
      <c r="O58" s="78" t="s">
        <v>112</v>
      </c>
      <c r="AN58" s="1" t="e">
        <f t="shared" si="0"/>
        <v>#REF!</v>
      </c>
    </row>
    <row r="59" spans="1:40" ht="25.5" customHeight="1" thickBot="1">
      <c r="A59" s="170" t="s">
        <v>38</v>
      </c>
      <c r="B59" s="183" t="s">
        <v>39</v>
      </c>
      <c r="C59" s="184"/>
      <c r="D59" s="184"/>
      <c r="E59" s="185"/>
      <c r="F59" s="195" t="s">
        <v>90</v>
      </c>
      <c r="G59" s="196"/>
      <c r="H59" s="183" t="s">
        <v>40</v>
      </c>
      <c r="I59" s="184"/>
      <c r="J59" s="184"/>
      <c r="K59" s="184"/>
      <c r="L59" s="184"/>
      <c r="M59" s="185"/>
      <c r="O59" s="1" t="s">
        <v>123</v>
      </c>
      <c r="AN59" s="1" t="e">
        <f t="shared" si="0"/>
        <v>#REF!</v>
      </c>
    </row>
    <row r="60" spans="1:15" ht="25.5" customHeight="1" thickBot="1">
      <c r="A60" s="171"/>
      <c r="B60" s="186"/>
      <c r="C60" s="187"/>
      <c r="D60" s="187"/>
      <c r="E60" s="188"/>
      <c r="F60" s="6" t="s">
        <v>91</v>
      </c>
      <c r="G60" s="51" t="s">
        <v>92</v>
      </c>
      <c r="H60" s="186"/>
      <c r="I60" s="187"/>
      <c r="J60" s="187"/>
      <c r="K60" s="187"/>
      <c r="L60" s="187"/>
      <c r="M60" s="188"/>
      <c r="O60" s="1" t="s">
        <v>113</v>
      </c>
    </row>
    <row r="61" spans="1:40" ht="110.25" customHeight="1" thickBot="1">
      <c r="A61" s="10" t="s">
        <v>33</v>
      </c>
      <c r="B61" s="175" t="s">
        <v>178</v>
      </c>
      <c r="C61" s="176"/>
      <c r="D61" s="176"/>
      <c r="E61" s="177"/>
      <c r="F61" s="128"/>
      <c r="G61" s="128" t="s">
        <v>169</v>
      </c>
      <c r="H61" s="244" t="s">
        <v>177</v>
      </c>
      <c r="I61" s="245"/>
      <c r="J61" s="245"/>
      <c r="K61" s="245"/>
      <c r="L61" s="245"/>
      <c r="M61" s="246"/>
      <c r="AN61" s="1" t="e">
        <f>AN59+1</f>
        <v>#REF!</v>
      </c>
    </row>
    <row r="62" spans="1:40" ht="268.5" customHeight="1" thickBot="1">
      <c r="A62" s="10" t="s">
        <v>34</v>
      </c>
      <c r="B62" s="175" t="s">
        <v>201</v>
      </c>
      <c r="C62" s="176"/>
      <c r="D62" s="176"/>
      <c r="E62" s="177"/>
      <c r="F62" s="128"/>
      <c r="G62" s="147" t="s">
        <v>169</v>
      </c>
      <c r="H62" s="244" t="s">
        <v>177</v>
      </c>
      <c r="I62" s="245"/>
      <c r="J62" s="245"/>
      <c r="K62" s="245"/>
      <c r="L62" s="245"/>
      <c r="M62" s="246"/>
      <c r="AN62" s="1" t="e">
        <f t="shared" si="0"/>
        <v>#REF!</v>
      </c>
    </row>
    <row r="63" spans="1:40" ht="318.75" customHeight="1" thickBot="1">
      <c r="A63" s="10" t="s">
        <v>41</v>
      </c>
      <c r="B63" s="175" t="s">
        <v>204</v>
      </c>
      <c r="C63" s="176"/>
      <c r="D63" s="176"/>
      <c r="E63" s="177"/>
      <c r="F63" s="128"/>
      <c r="G63" s="148" t="s">
        <v>169</v>
      </c>
      <c r="H63" s="165" t="s">
        <v>203</v>
      </c>
      <c r="I63" s="166"/>
      <c r="J63" s="166"/>
      <c r="K63" s="166"/>
      <c r="L63" s="166"/>
      <c r="M63" s="167"/>
      <c r="AN63" s="1" t="e">
        <f>#REF!+1</f>
        <v>#REF!</v>
      </c>
    </row>
    <row r="64" spans="1:40" ht="253.5" customHeight="1" thickBot="1">
      <c r="A64" s="10" t="s">
        <v>36</v>
      </c>
      <c r="B64" s="175" t="s">
        <v>222</v>
      </c>
      <c r="C64" s="176"/>
      <c r="D64" s="176"/>
      <c r="E64" s="177"/>
      <c r="F64" s="34"/>
      <c r="G64" s="129" t="s">
        <v>169</v>
      </c>
      <c r="H64" s="165" t="s">
        <v>203</v>
      </c>
      <c r="I64" s="166"/>
      <c r="J64" s="166"/>
      <c r="K64" s="166"/>
      <c r="L64" s="166"/>
      <c r="M64" s="167"/>
      <c r="AN64" s="1" t="e">
        <f t="shared" si="0"/>
        <v>#REF!</v>
      </c>
    </row>
    <row r="65" spans="1:40" ht="91.5" customHeight="1" thickBot="1">
      <c r="A65" s="10" t="s">
        <v>42</v>
      </c>
      <c r="B65" s="163" t="s">
        <v>223</v>
      </c>
      <c r="C65" s="164"/>
      <c r="D65" s="164"/>
      <c r="E65" s="164"/>
      <c r="F65" s="34"/>
      <c r="G65" s="151" t="s">
        <v>169</v>
      </c>
      <c r="H65" s="165" t="s">
        <v>203</v>
      </c>
      <c r="I65" s="166"/>
      <c r="J65" s="166"/>
      <c r="K65" s="166"/>
      <c r="L65" s="166"/>
      <c r="M65" s="167"/>
      <c r="AN65" s="1" t="e">
        <f>#REF!+1</f>
        <v>#REF!</v>
      </c>
    </row>
    <row r="66" spans="1:40" ht="24.75" customHeight="1">
      <c r="A66" s="78"/>
      <c r="B66" s="190"/>
      <c r="C66" s="190"/>
      <c r="D66" s="190"/>
      <c r="E66" s="190"/>
      <c r="F66" s="190"/>
      <c r="G66" s="190"/>
      <c r="H66" s="190"/>
      <c r="I66" s="190"/>
      <c r="J66" s="190"/>
      <c r="K66" s="190"/>
      <c r="L66" s="190"/>
      <c r="M66" s="190"/>
      <c r="AN66" s="1" t="e">
        <f t="shared" si="0"/>
        <v>#REF!</v>
      </c>
    </row>
    <row r="67" spans="1:40" ht="24.75" customHeight="1" hidden="1">
      <c r="A67" s="78"/>
      <c r="B67" s="190"/>
      <c r="C67" s="190"/>
      <c r="D67" s="190"/>
      <c r="E67" s="190"/>
      <c r="F67" s="190"/>
      <c r="G67" s="190"/>
      <c r="H67" s="190"/>
      <c r="I67" s="190"/>
      <c r="J67" s="190"/>
      <c r="K67" s="190"/>
      <c r="L67" s="190"/>
      <c r="M67" s="190"/>
      <c r="AN67" s="1" t="e">
        <f t="shared" si="0"/>
        <v>#REF!</v>
      </c>
    </row>
    <row r="68" spans="1:40" ht="24.75" customHeight="1" hidden="1">
      <c r="A68" s="78"/>
      <c r="B68" s="190"/>
      <c r="C68" s="190"/>
      <c r="D68" s="190"/>
      <c r="E68" s="190"/>
      <c r="F68" s="190"/>
      <c r="G68" s="190"/>
      <c r="H68" s="190"/>
      <c r="I68" s="190"/>
      <c r="J68" s="190"/>
      <c r="K68" s="190"/>
      <c r="L68" s="190"/>
      <c r="M68" s="190"/>
      <c r="AN68" s="1" t="e">
        <f t="shared" si="0"/>
        <v>#REF!</v>
      </c>
    </row>
    <row r="69" spans="1:13" ht="24.75" customHeight="1" hidden="1">
      <c r="A69" s="78"/>
      <c r="B69" s="190"/>
      <c r="C69" s="190"/>
      <c r="D69" s="190"/>
      <c r="E69" s="190"/>
      <c r="F69" s="190"/>
      <c r="G69" s="190"/>
      <c r="H69" s="190"/>
      <c r="I69" s="190"/>
      <c r="J69" s="190"/>
      <c r="K69" s="190"/>
      <c r="L69" s="190"/>
      <c r="M69" s="190"/>
    </row>
    <row r="70" spans="1:13" ht="24.75" customHeight="1" hidden="1">
      <c r="A70" s="78"/>
      <c r="B70" s="190"/>
      <c r="C70" s="190"/>
      <c r="D70" s="190"/>
      <c r="E70" s="190"/>
      <c r="F70" s="190"/>
      <c r="G70" s="190"/>
      <c r="H70" s="190"/>
      <c r="I70" s="190"/>
      <c r="J70" s="190"/>
      <c r="K70" s="190"/>
      <c r="L70" s="190"/>
      <c r="M70" s="190"/>
    </row>
    <row r="71" spans="1:13" ht="12.75" hidden="1">
      <c r="A71" s="78"/>
      <c r="B71" s="78"/>
      <c r="C71" s="78"/>
      <c r="D71" s="78"/>
      <c r="E71" s="78"/>
      <c r="F71" s="78"/>
      <c r="G71" s="78"/>
      <c r="H71" s="78"/>
      <c r="I71" s="78"/>
      <c r="J71" s="78"/>
      <c r="K71" s="78"/>
      <c r="L71" s="78"/>
      <c r="M71" s="78"/>
    </row>
    <row r="86" spans="2:11" ht="15" hidden="1">
      <c r="B86" s="78"/>
      <c r="C86" s="78"/>
      <c r="D86" s="78"/>
      <c r="E86" s="78"/>
      <c r="F86" s="189"/>
      <c r="G86" s="189"/>
      <c r="H86" s="189"/>
      <c r="I86" s="11" t="s">
        <v>43</v>
      </c>
      <c r="K86" s="12"/>
    </row>
    <row r="87" spans="2:11" ht="15" hidden="1">
      <c r="B87" s="78"/>
      <c r="C87" s="78"/>
      <c r="D87" s="78"/>
      <c r="E87" s="78"/>
      <c r="F87" s="189"/>
      <c r="G87" s="189"/>
      <c r="H87" s="189"/>
      <c r="I87" s="11" t="s">
        <v>44</v>
      </c>
      <c r="K87" s="12"/>
    </row>
    <row r="88" spans="2:11" ht="15" hidden="1">
      <c r="B88" s="78"/>
      <c r="C88" s="78"/>
      <c r="D88" s="78"/>
      <c r="E88" s="78"/>
      <c r="F88" s="189"/>
      <c r="G88" s="189"/>
      <c r="H88" s="189"/>
      <c r="I88" s="11" t="s">
        <v>45</v>
      </c>
      <c r="K88" s="12"/>
    </row>
    <row r="89" spans="2:11" ht="15" hidden="1">
      <c r="B89" s="78"/>
      <c r="C89" s="78"/>
      <c r="D89" s="78"/>
      <c r="E89" s="78"/>
      <c r="F89" s="189"/>
      <c r="G89" s="189"/>
      <c r="H89" s="189"/>
      <c r="K89" s="12"/>
    </row>
    <row r="90" spans="2:11" ht="15" hidden="1">
      <c r="B90" s="78"/>
      <c r="C90" s="78"/>
      <c r="D90" s="78"/>
      <c r="E90" s="78"/>
      <c r="F90" s="189"/>
      <c r="G90" s="189"/>
      <c r="H90" s="189"/>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customProperties>
    <customPr name="_pios_id" r:id="rId3"/>
  </customProperties>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109</v>
      </c>
    </row>
    <row r="57" ht="25.5">
      <c r="A57" s="3" t="s">
        <v>111</v>
      </c>
    </row>
    <row r="58" ht="25.5">
      <c r="A58" s="56" t="s">
        <v>112</v>
      </c>
    </row>
    <row r="59" ht="25.5">
      <c r="A59" s="56" t="s">
        <v>110</v>
      </c>
    </row>
    <row r="60" ht="12.75">
      <c r="A60" s="3" t="s">
        <v>113</v>
      </c>
    </row>
  </sheetData>
  <sheetProtection/>
  <printOptions/>
  <pageMargins left="0.7" right="0.7" top="0.75" bottom="0.75" header="0.3" footer="0.3"/>
  <pageSetup horizontalDpi="600" verticalDpi="600"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1">
      <selection activeCell="L35" sqref="L35:M36"/>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37"/>
      <c r="B1" s="237"/>
      <c r="C1" s="238" t="s">
        <v>58</v>
      </c>
      <c r="D1" s="238"/>
      <c r="E1" s="238"/>
      <c r="F1" s="238"/>
      <c r="G1" s="238"/>
      <c r="H1" s="238"/>
      <c r="I1" s="238"/>
      <c r="J1" s="238"/>
      <c r="K1" s="239" t="s">
        <v>59</v>
      </c>
      <c r="L1" s="239"/>
      <c r="M1" s="239"/>
    </row>
    <row r="2" spans="1:15" ht="25.5" customHeight="1" thickBot="1">
      <c r="A2" s="237"/>
      <c r="B2" s="237"/>
      <c r="C2" s="238"/>
      <c r="D2" s="238"/>
      <c r="E2" s="238"/>
      <c r="F2" s="238"/>
      <c r="G2" s="238"/>
      <c r="H2" s="238"/>
      <c r="I2" s="238"/>
      <c r="J2" s="238"/>
      <c r="K2" s="240" t="s">
        <v>119</v>
      </c>
      <c r="L2" s="240"/>
      <c r="M2" s="240"/>
      <c r="O2" s="21" t="s">
        <v>71</v>
      </c>
    </row>
    <row r="3" spans="1:15" ht="25.5" customHeight="1" thickBot="1">
      <c r="A3" s="237"/>
      <c r="B3" s="237"/>
      <c r="C3" s="238"/>
      <c r="D3" s="238"/>
      <c r="E3" s="238"/>
      <c r="F3" s="238"/>
      <c r="G3" s="238"/>
      <c r="H3" s="238"/>
      <c r="I3" s="238"/>
      <c r="J3" s="238"/>
      <c r="K3" s="240" t="s">
        <v>120</v>
      </c>
      <c r="L3" s="240"/>
      <c r="M3" s="240"/>
      <c r="O3" s="78" t="s">
        <v>6</v>
      </c>
    </row>
    <row r="4" spans="1:15" ht="14.25" customHeight="1" thickBot="1">
      <c r="A4" s="13"/>
      <c r="B4" s="14"/>
      <c r="C4" s="15"/>
      <c r="D4" s="15"/>
      <c r="E4" s="15"/>
      <c r="F4" s="15"/>
      <c r="G4" s="15"/>
      <c r="H4" s="15"/>
      <c r="I4" s="15"/>
      <c r="J4" s="15"/>
      <c r="K4" s="16"/>
      <c r="L4" s="16"/>
      <c r="M4" s="17"/>
      <c r="O4" s="78" t="s">
        <v>8</v>
      </c>
    </row>
    <row r="5" spans="1:15" ht="13.5" thickBot="1">
      <c r="A5" s="172" t="s">
        <v>60</v>
      </c>
      <c r="B5" s="173"/>
      <c r="C5" s="173"/>
      <c r="D5" s="173"/>
      <c r="E5" s="173"/>
      <c r="F5" s="173"/>
      <c r="G5" s="173"/>
      <c r="H5" s="173"/>
      <c r="I5" s="173"/>
      <c r="J5" s="173"/>
      <c r="K5" s="173"/>
      <c r="L5" s="173"/>
      <c r="M5" s="174"/>
      <c r="O5" s="78" t="s">
        <v>10</v>
      </c>
    </row>
    <row r="6" spans="1:15" ht="13.5" thickBot="1">
      <c r="A6" s="52"/>
      <c r="B6" s="5"/>
      <c r="C6" s="5"/>
      <c r="D6" s="5"/>
      <c r="E6" s="5"/>
      <c r="F6" s="5"/>
      <c r="G6" s="5"/>
      <c r="H6" s="5"/>
      <c r="I6" s="5"/>
      <c r="J6" s="5"/>
      <c r="K6" s="5"/>
      <c r="L6" s="5"/>
      <c r="M6" s="53"/>
      <c r="O6" s="21" t="s">
        <v>72</v>
      </c>
    </row>
    <row r="7" spans="1:15" ht="30" customHeight="1" thickBot="1">
      <c r="A7" s="195" t="s">
        <v>1</v>
      </c>
      <c r="B7" s="196"/>
      <c r="C7" s="231" t="s">
        <v>54</v>
      </c>
      <c r="D7" s="232"/>
      <c r="E7" s="232"/>
      <c r="F7" s="232"/>
      <c r="G7" s="232"/>
      <c r="H7" s="233"/>
      <c r="I7" s="195" t="s">
        <v>2</v>
      </c>
      <c r="J7" s="197"/>
      <c r="K7" s="196"/>
      <c r="L7" s="234" t="s">
        <v>3</v>
      </c>
      <c r="M7" s="235"/>
      <c r="O7" s="78" t="s">
        <v>13</v>
      </c>
    </row>
    <row r="8" spans="1:15" ht="30" customHeight="1" thickBot="1">
      <c r="A8" s="195" t="s">
        <v>4</v>
      </c>
      <c r="B8" s="196"/>
      <c r="C8" s="231" t="s">
        <v>124</v>
      </c>
      <c r="D8" s="232"/>
      <c r="E8" s="232"/>
      <c r="F8" s="232"/>
      <c r="G8" s="232"/>
      <c r="H8" s="232"/>
      <c r="I8" s="232"/>
      <c r="J8" s="232"/>
      <c r="K8" s="232"/>
      <c r="L8" s="232"/>
      <c r="M8" s="233"/>
      <c r="O8" s="78" t="s">
        <v>18</v>
      </c>
    </row>
    <row r="9" spans="1:16" ht="30" customHeight="1" thickBot="1">
      <c r="A9" s="195" t="s">
        <v>5</v>
      </c>
      <c r="B9" s="196"/>
      <c r="C9" s="241" t="s">
        <v>68</v>
      </c>
      <c r="D9" s="242"/>
      <c r="E9" s="242"/>
      <c r="F9" s="242"/>
      <c r="G9" s="242"/>
      <c r="H9" s="242"/>
      <c r="I9" s="242"/>
      <c r="J9" s="242"/>
      <c r="K9" s="242"/>
      <c r="L9" s="242"/>
      <c r="M9" s="243"/>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95" t="s">
        <v>7</v>
      </c>
      <c r="B11" s="196"/>
      <c r="C11" s="227" t="s">
        <v>131</v>
      </c>
      <c r="D11" s="228"/>
      <c r="E11" s="228"/>
      <c r="F11" s="228"/>
      <c r="G11" s="228"/>
      <c r="H11" s="228"/>
      <c r="I11" s="228"/>
      <c r="J11" s="228"/>
      <c r="K11" s="28" t="s">
        <v>82</v>
      </c>
      <c r="L11" s="229" t="s">
        <v>174</v>
      </c>
      <c r="M11" s="230"/>
      <c r="O11" s="78" t="s">
        <v>21</v>
      </c>
    </row>
    <row r="12" spans="1:15" ht="30" customHeight="1" thickBot="1">
      <c r="A12" s="195" t="s">
        <v>9</v>
      </c>
      <c r="B12" s="196"/>
      <c r="C12" s="231" t="s">
        <v>132</v>
      </c>
      <c r="D12" s="232"/>
      <c r="E12" s="232"/>
      <c r="F12" s="232"/>
      <c r="G12" s="232"/>
      <c r="H12" s="232"/>
      <c r="I12" s="232"/>
      <c r="J12" s="232"/>
      <c r="K12" s="232"/>
      <c r="L12" s="232"/>
      <c r="M12" s="233"/>
      <c r="O12" s="78" t="s">
        <v>0</v>
      </c>
    </row>
    <row r="13" spans="1:15" ht="30" customHeight="1" thickBot="1">
      <c r="A13" s="195" t="s">
        <v>98</v>
      </c>
      <c r="B13" s="196"/>
      <c r="C13" s="231" t="s">
        <v>133</v>
      </c>
      <c r="D13" s="232"/>
      <c r="E13" s="232"/>
      <c r="F13" s="232"/>
      <c r="G13" s="232"/>
      <c r="H13" s="232"/>
      <c r="I13" s="232"/>
      <c r="J13" s="232"/>
      <c r="K13" s="232"/>
      <c r="L13" s="232"/>
      <c r="M13" s="233"/>
      <c r="O13" s="1" t="s">
        <v>121</v>
      </c>
    </row>
    <row r="14" spans="1:15" ht="30" customHeight="1" thickBot="1">
      <c r="A14" s="195" t="s">
        <v>108</v>
      </c>
      <c r="B14" s="196"/>
      <c r="C14" s="231" t="s">
        <v>113</v>
      </c>
      <c r="D14" s="232"/>
      <c r="E14" s="232"/>
      <c r="F14" s="232"/>
      <c r="G14" s="232"/>
      <c r="H14" s="232"/>
      <c r="I14" s="232"/>
      <c r="J14" s="232"/>
      <c r="K14" s="232"/>
      <c r="L14" s="232"/>
      <c r="M14" s="233"/>
      <c r="O14" s="1" t="s">
        <v>122</v>
      </c>
    </row>
    <row r="15" spans="1:15" ht="30" customHeight="1" thickBot="1">
      <c r="A15" s="195" t="s">
        <v>114</v>
      </c>
      <c r="B15" s="196"/>
      <c r="C15" s="231" t="s">
        <v>128</v>
      </c>
      <c r="D15" s="232"/>
      <c r="E15" s="232"/>
      <c r="F15" s="232"/>
      <c r="G15" s="232"/>
      <c r="H15" s="232"/>
      <c r="I15" s="232"/>
      <c r="J15" s="232"/>
      <c r="K15" s="232"/>
      <c r="L15" s="232"/>
      <c r="M15" s="233"/>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83" t="s">
        <v>11</v>
      </c>
      <c r="B17" s="185"/>
      <c r="C17" s="183" t="s">
        <v>76</v>
      </c>
      <c r="D17" s="185"/>
      <c r="E17" s="183" t="s">
        <v>12</v>
      </c>
      <c r="F17" s="184"/>
      <c r="G17" s="184"/>
      <c r="H17" s="184"/>
      <c r="I17" s="184"/>
      <c r="J17" s="184"/>
      <c r="K17" s="184"/>
      <c r="L17" s="184"/>
      <c r="M17" s="185"/>
      <c r="O17" s="21" t="s">
        <v>83</v>
      </c>
    </row>
    <row r="18" spans="1:15" ht="53.25" customHeight="1" thickBot="1">
      <c r="A18" s="186"/>
      <c r="B18" s="188"/>
      <c r="C18" s="186"/>
      <c r="D18" s="188"/>
      <c r="E18" s="6" t="s">
        <v>14</v>
      </c>
      <c r="F18" s="195" t="s">
        <v>15</v>
      </c>
      <c r="G18" s="197"/>
      <c r="H18" s="196"/>
      <c r="I18" s="51" t="s">
        <v>16</v>
      </c>
      <c r="J18" s="195" t="s">
        <v>95</v>
      </c>
      <c r="K18" s="197"/>
      <c r="L18" s="196"/>
      <c r="M18" s="6" t="s">
        <v>17</v>
      </c>
      <c r="O18" s="78" t="s">
        <v>27</v>
      </c>
    </row>
    <row r="19" spans="1:15" ht="30" customHeight="1" thickBot="1">
      <c r="A19" s="212" t="s">
        <v>151</v>
      </c>
      <c r="B19" s="213"/>
      <c r="C19" s="218" t="s">
        <v>85</v>
      </c>
      <c r="D19" s="206"/>
      <c r="E19" s="4">
        <v>1</v>
      </c>
      <c r="F19" s="221" t="s">
        <v>140</v>
      </c>
      <c r="G19" s="222"/>
      <c r="H19" s="223"/>
      <c r="I19" s="84" t="s">
        <v>97</v>
      </c>
      <c r="J19" s="224" t="s">
        <v>152</v>
      </c>
      <c r="K19" s="225"/>
      <c r="L19" s="226"/>
      <c r="M19" s="7" t="s">
        <v>121</v>
      </c>
      <c r="O19" s="78" t="s">
        <v>28</v>
      </c>
    </row>
    <row r="20" spans="1:15" ht="30" customHeight="1" thickBot="1">
      <c r="A20" s="214"/>
      <c r="B20" s="215"/>
      <c r="C20" s="219"/>
      <c r="D20" s="207"/>
      <c r="E20" s="4">
        <v>2</v>
      </c>
      <c r="F20" s="221" t="s">
        <v>141</v>
      </c>
      <c r="G20" s="222"/>
      <c r="H20" s="223"/>
      <c r="I20" s="84" t="s">
        <v>97</v>
      </c>
      <c r="J20" s="224" t="s">
        <v>152</v>
      </c>
      <c r="K20" s="225"/>
      <c r="L20" s="226"/>
      <c r="M20" s="7" t="s">
        <v>121</v>
      </c>
      <c r="O20" s="78" t="s">
        <v>3</v>
      </c>
    </row>
    <row r="21" spans="1:15" ht="30" customHeight="1" thickBot="1">
      <c r="A21" s="214"/>
      <c r="B21" s="215"/>
      <c r="C21" s="219"/>
      <c r="D21" s="207"/>
      <c r="E21" s="4"/>
      <c r="F21" s="221"/>
      <c r="G21" s="222"/>
      <c r="H21" s="223"/>
      <c r="I21" s="84"/>
      <c r="J21" s="224"/>
      <c r="K21" s="225"/>
      <c r="L21" s="226"/>
      <c r="M21" s="7"/>
      <c r="O21" s="78" t="s">
        <v>29</v>
      </c>
    </row>
    <row r="22" spans="1:15" ht="30" customHeight="1" thickBot="1">
      <c r="A22" s="216"/>
      <c r="B22" s="217"/>
      <c r="C22" s="220"/>
      <c r="D22" s="209"/>
      <c r="E22" s="4"/>
      <c r="F22" s="221"/>
      <c r="G22" s="222"/>
      <c r="H22" s="223"/>
      <c r="I22" s="84"/>
      <c r="J22" s="224"/>
      <c r="K22" s="225"/>
      <c r="L22" s="226"/>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55" t="s">
        <v>145</v>
      </c>
      <c r="I24" s="6" t="s">
        <v>106</v>
      </c>
      <c r="J24" s="55" t="s">
        <v>145</v>
      </c>
      <c r="K24" s="6" t="s">
        <v>107</v>
      </c>
      <c r="L24" s="191" t="s">
        <v>145</v>
      </c>
      <c r="M24" s="192"/>
      <c r="O24" s="75" t="s">
        <v>48</v>
      </c>
      <c r="AN24" s="1">
        <f>AN23+1</f>
        <v>2003</v>
      </c>
    </row>
    <row r="25" spans="1:15" ht="16.5" customHeight="1" thickBot="1">
      <c r="A25" s="170" t="s">
        <v>26</v>
      </c>
      <c r="B25" s="168" t="s">
        <v>121</v>
      </c>
      <c r="C25" s="170" t="s">
        <v>75</v>
      </c>
      <c r="D25" s="168" t="s">
        <v>121</v>
      </c>
      <c r="E25" s="170" t="s">
        <v>115</v>
      </c>
      <c r="F25" s="68" t="s">
        <v>118</v>
      </c>
      <c r="G25" s="58">
        <v>2020</v>
      </c>
      <c r="H25" s="58">
        <v>2021</v>
      </c>
      <c r="I25" s="58">
        <v>2022</v>
      </c>
      <c r="J25" s="58">
        <v>2023</v>
      </c>
      <c r="K25" s="58">
        <v>2024</v>
      </c>
      <c r="L25" s="179" t="s">
        <v>196</v>
      </c>
      <c r="M25" s="180"/>
      <c r="O25" s="75" t="s">
        <v>49</v>
      </c>
    </row>
    <row r="26" spans="1:15" ht="30" customHeight="1" thickBot="1">
      <c r="A26" s="171"/>
      <c r="B26" s="169"/>
      <c r="C26" s="171"/>
      <c r="D26" s="169"/>
      <c r="E26" s="178"/>
      <c r="F26" s="67" t="s">
        <v>116</v>
      </c>
      <c r="G26" s="95" t="s">
        <v>145</v>
      </c>
      <c r="H26" s="95" t="s">
        <v>145</v>
      </c>
      <c r="I26" s="94" t="s">
        <v>145</v>
      </c>
      <c r="J26" s="55" t="s">
        <v>145</v>
      </c>
      <c r="K26" s="60" t="s">
        <v>145</v>
      </c>
      <c r="L26" s="191" t="s">
        <v>145</v>
      </c>
      <c r="M26" s="192"/>
      <c r="O26" s="75" t="s">
        <v>61</v>
      </c>
    </row>
    <row r="27" spans="1:15" ht="30" customHeight="1" thickBot="1">
      <c r="A27" s="73"/>
      <c r="B27" s="70"/>
      <c r="C27" s="69"/>
      <c r="D27" s="69"/>
      <c r="E27" s="171"/>
      <c r="F27" s="71" t="s">
        <v>117</v>
      </c>
      <c r="G27" s="95" t="str">
        <f>+G26</f>
        <v>N/A</v>
      </c>
      <c r="H27" s="95" t="str">
        <f>+H26</f>
        <v>N/A</v>
      </c>
      <c r="I27" s="94" t="s">
        <v>145</v>
      </c>
      <c r="J27" s="55" t="s">
        <v>145</v>
      </c>
      <c r="K27" s="55" t="s">
        <v>145</v>
      </c>
      <c r="L27" s="191" t="s">
        <v>145</v>
      </c>
      <c r="M27" s="192"/>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83" t="s">
        <v>94</v>
      </c>
      <c r="B29" s="184"/>
      <c r="C29" s="185"/>
      <c r="D29" s="201" t="s">
        <v>77</v>
      </c>
      <c r="E29" s="202"/>
      <c r="F29" s="79">
        <v>85.01</v>
      </c>
      <c r="G29" s="31" t="s">
        <v>87</v>
      </c>
      <c r="H29" s="90">
        <v>1</v>
      </c>
      <c r="I29" s="203" t="s">
        <v>88</v>
      </c>
      <c r="J29" s="204"/>
      <c r="K29" s="25"/>
      <c r="L29" s="205"/>
      <c r="M29" s="206"/>
      <c r="O29" s="75" t="s">
        <v>51</v>
      </c>
      <c r="AN29" s="1" t="e">
        <f>AN28+1</f>
        <v>#REF!</v>
      </c>
    </row>
    <row r="30" spans="1:40" ht="24.75" customHeight="1" thickBot="1">
      <c r="A30" s="198"/>
      <c r="B30" s="199"/>
      <c r="C30" s="200"/>
      <c r="D30" s="210" t="s">
        <v>78</v>
      </c>
      <c r="E30" s="211"/>
      <c r="F30" s="81">
        <v>60.01</v>
      </c>
      <c r="G30" s="32" t="s">
        <v>87</v>
      </c>
      <c r="H30" s="89">
        <v>0.85</v>
      </c>
      <c r="I30" s="23"/>
      <c r="J30" s="24"/>
      <c r="K30" s="24"/>
      <c r="L30" s="189"/>
      <c r="M30" s="207"/>
      <c r="O30" s="75" t="s">
        <v>52</v>
      </c>
      <c r="AN30" s="1" t="e">
        <f>#REF!+1</f>
        <v>#REF!</v>
      </c>
    </row>
    <row r="31" spans="1:40" ht="24.75" customHeight="1" thickBot="1">
      <c r="A31" s="186"/>
      <c r="B31" s="187"/>
      <c r="C31" s="188"/>
      <c r="D31" s="193" t="s">
        <v>79</v>
      </c>
      <c r="E31" s="194"/>
      <c r="F31" s="87">
        <v>0</v>
      </c>
      <c r="G31" s="33" t="s">
        <v>87</v>
      </c>
      <c r="H31" s="88">
        <v>0.6</v>
      </c>
      <c r="I31" s="26"/>
      <c r="J31" s="27"/>
      <c r="K31" s="27"/>
      <c r="L31" s="208"/>
      <c r="M31" s="209"/>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72" t="s">
        <v>30</v>
      </c>
      <c r="B33" s="173"/>
      <c r="C33" s="173"/>
      <c r="D33" s="173"/>
      <c r="E33" s="173"/>
      <c r="F33" s="173"/>
      <c r="G33" s="173"/>
      <c r="H33" s="173"/>
      <c r="I33" s="173"/>
      <c r="J33" s="173"/>
      <c r="K33" s="173"/>
      <c r="L33" s="173"/>
      <c r="M33" s="174"/>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Giros de reservas en el trimestre</v>
      </c>
      <c r="E35" s="41" t="str">
        <f>F20</f>
        <v>Total de reservas presupuestales constituidas </v>
      </c>
      <c r="F35" s="41">
        <f>F21</f>
        <v>0</v>
      </c>
      <c r="G35" s="41">
        <f>F22</f>
        <v>0</v>
      </c>
      <c r="H35" s="46" t="s">
        <v>89</v>
      </c>
      <c r="I35" s="42" t="s">
        <v>93</v>
      </c>
      <c r="J35" s="78"/>
      <c r="K35" s="78"/>
      <c r="L35" s="78"/>
      <c r="M35" s="80"/>
      <c r="O35" s="75" t="s">
        <v>53</v>
      </c>
      <c r="AI35"/>
      <c r="AL35" s="1"/>
    </row>
    <row r="36" spans="1:38" ht="27" customHeight="1">
      <c r="A36" s="82"/>
      <c r="B36" s="47" t="s">
        <v>33</v>
      </c>
      <c r="C36" s="97">
        <v>0.7</v>
      </c>
      <c r="D36" s="98">
        <v>870561809</v>
      </c>
      <c r="E36" s="98">
        <v>1160608629</v>
      </c>
      <c r="F36" s="48"/>
      <c r="G36" s="49"/>
      <c r="H36" s="99">
        <f>D36/E36</f>
        <v>0.7500907603539797</v>
      </c>
      <c r="I36" s="158">
        <f>H36</f>
        <v>0.7500907603539797</v>
      </c>
      <c r="J36" s="78"/>
      <c r="K36" s="146"/>
      <c r="L36" s="78"/>
      <c r="M36" s="271"/>
      <c r="O36" s="75" t="s">
        <v>65</v>
      </c>
      <c r="AI36"/>
      <c r="AL36" s="1"/>
    </row>
    <row r="37" spans="1:38" ht="27" customHeight="1">
      <c r="A37" s="82"/>
      <c r="B37" s="35" t="s">
        <v>34</v>
      </c>
      <c r="C37" s="85">
        <v>0.2</v>
      </c>
      <c r="D37" s="8">
        <f>1122754158-870561809</f>
        <v>252192349</v>
      </c>
      <c r="E37" s="8">
        <v>1144857206</v>
      </c>
      <c r="F37" s="266"/>
      <c r="G37" s="29"/>
      <c r="H37" s="99">
        <f>D37/E37</f>
        <v>0.22028279830733755</v>
      </c>
      <c r="I37" s="159">
        <f>I36+H37</f>
        <v>0.9703735586613172</v>
      </c>
      <c r="J37" s="78"/>
      <c r="K37" s="78"/>
      <c r="L37" s="78"/>
      <c r="M37" s="80"/>
      <c r="O37" s="75" t="s">
        <v>66</v>
      </c>
      <c r="AI37"/>
      <c r="AL37" s="1"/>
    </row>
    <row r="38" spans="1:38" ht="27" customHeight="1">
      <c r="A38" s="82"/>
      <c r="B38" s="35" t="s">
        <v>35</v>
      </c>
      <c r="C38" s="85">
        <v>0.1</v>
      </c>
      <c r="D38" s="8">
        <f>1135805048-D37-D36</f>
        <v>13050890</v>
      </c>
      <c r="E38" s="8">
        <v>1144857206</v>
      </c>
      <c r="F38" s="30"/>
      <c r="G38" s="29"/>
      <c r="H38" s="99">
        <f>D38/E38</f>
        <v>0.011399578857173215</v>
      </c>
      <c r="I38" s="159">
        <f>1135805048/1144857206</f>
        <v>0.992093199088446</v>
      </c>
      <c r="J38" s="78"/>
      <c r="K38" s="146"/>
      <c r="L38" s="78"/>
      <c r="M38" s="80"/>
      <c r="O38" s="21" t="s">
        <v>69</v>
      </c>
      <c r="AI38"/>
      <c r="AL38" s="1"/>
    </row>
    <row r="39" spans="1:38" ht="27" customHeight="1" thickBot="1">
      <c r="A39" s="82"/>
      <c r="B39" s="36" t="s">
        <v>36</v>
      </c>
      <c r="C39" s="91">
        <v>0</v>
      </c>
      <c r="D39" s="37">
        <v>9052158</v>
      </c>
      <c r="E39" s="8">
        <v>1144857206</v>
      </c>
      <c r="F39" s="38"/>
      <c r="G39" s="39"/>
      <c r="H39" s="133">
        <f>D39/E39</f>
        <v>0.00790680091155403</v>
      </c>
      <c r="I39" s="160">
        <f>I38+H39</f>
        <v>1</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109</v>
      </c>
      <c r="AN56" s="1" t="e">
        <f t="shared" si="0"/>
        <v>#REF!</v>
      </c>
    </row>
    <row r="57" spans="1:40" ht="13.5" customHeight="1" thickBot="1">
      <c r="A57" s="172" t="s">
        <v>37</v>
      </c>
      <c r="B57" s="173"/>
      <c r="C57" s="173"/>
      <c r="D57" s="173"/>
      <c r="E57" s="173"/>
      <c r="F57" s="173"/>
      <c r="G57" s="173"/>
      <c r="H57" s="173"/>
      <c r="I57" s="173"/>
      <c r="J57" s="173"/>
      <c r="K57" s="173"/>
      <c r="L57" s="173"/>
      <c r="M57" s="174"/>
      <c r="O57" s="78" t="s">
        <v>111</v>
      </c>
      <c r="AN57" s="1" t="e">
        <f>#REF!+1</f>
        <v>#REF!</v>
      </c>
    </row>
    <row r="58" spans="1:40" ht="13.5" thickBot="1">
      <c r="A58" s="2"/>
      <c r="B58" s="78"/>
      <c r="C58" s="78"/>
      <c r="D58" s="78"/>
      <c r="E58" s="78"/>
      <c r="F58" s="78"/>
      <c r="G58" s="78"/>
      <c r="H58" s="78"/>
      <c r="I58" s="78"/>
      <c r="J58" s="78"/>
      <c r="K58" s="78"/>
      <c r="L58" s="78"/>
      <c r="M58" s="54"/>
      <c r="O58" s="78" t="s">
        <v>112</v>
      </c>
      <c r="AN58" s="1" t="e">
        <f t="shared" si="0"/>
        <v>#REF!</v>
      </c>
    </row>
    <row r="59" spans="1:40" ht="25.5" customHeight="1" thickBot="1">
      <c r="A59" s="170" t="s">
        <v>38</v>
      </c>
      <c r="B59" s="183" t="s">
        <v>39</v>
      </c>
      <c r="C59" s="184"/>
      <c r="D59" s="184"/>
      <c r="E59" s="185"/>
      <c r="F59" s="195" t="s">
        <v>90</v>
      </c>
      <c r="G59" s="196"/>
      <c r="H59" s="183" t="s">
        <v>40</v>
      </c>
      <c r="I59" s="184"/>
      <c r="J59" s="184"/>
      <c r="K59" s="184"/>
      <c r="L59" s="184"/>
      <c r="M59" s="185"/>
      <c r="O59" s="1" t="s">
        <v>123</v>
      </c>
      <c r="AN59" s="1" t="e">
        <f t="shared" si="0"/>
        <v>#REF!</v>
      </c>
    </row>
    <row r="60" spans="1:15" ht="25.5" customHeight="1" thickBot="1">
      <c r="A60" s="171"/>
      <c r="B60" s="186"/>
      <c r="C60" s="187"/>
      <c r="D60" s="187"/>
      <c r="E60" s="188"/>
      <c r="F60" s="6" t="s">
        <v>91</v>
      </c>
      <c r="G60" s="51" t="s">
        <v>92</v>
      </c>
      <c r="H60" s="186"/>
      <c r="I60" s="187"/>
      <c r="J60" s="187"/>
      <c r="K60" s="187"/>
      <c r="L60" s="187"/>
      <c r="M60" s="188"/>
      <c r="O60" s="1" t="s">
        <v>113</v>
      </c>
    </row>
    <row r="61" spans="1:40" ht="105.75" customHeight="1" thickBot="1">
      <c r="A61" s="10" t="s">
        <v>33</v>
      </c>
      <c r="B61" s="175" t="s">
        <v>179</v>
      </c>
      <c r="C61" s="176"/>
      <c r="D61" s="176"/>
      <c r="E61" s="177"/>
      <c r="F61" s="128"/>
      <c r="G61" s="128" t="s">
        <v>169</v>
      </c>
      <c r="H61" s="165" t="s">
        <v>177</v>
      </c>
      <c r="I61" s="166"/>
      <c r="J61" s="166"/>
      <c r="K61" s="166"/>
      <c r="L61" s="166"/>
      <c r="M61" s="167"/>
      <c r="AN61" s="1" t="e">
        <f>AN59+1</f>
        <v>#REF!</v>
      </c>
    </row>
    <row r="62" spans="1:40" ht="86.25" customHeight="1" thickBot="1">
      <c r="A62" s="10" t="s">
        <v>34</v>
      </c>
      <c r="B62" s="175" t="s">
        <v>202</v>
      </c>
      <c r="C62" s="176"/>
      <c r="D62" s="176"/>
      <c r="E62" s="177"/>
      <c r="F62" s="34"/>
      <c r="G62" s="147" t="s">
        <v>169</v>
      </c>
      <c r="H62" s="165" t="s">
        <v>177</v>
      </c>
      <c r="I62" s="166"/>
      <c r="J62" s="166"/>
      <c r="K62" s="166"/>
      <c r="L62" s="166"/>
      <c r="M62" s="167"/>
      <c r="AN62" s="1" t="e">
        <f t="shared" si="0"/>
        <v>#REF!</v>
      </c>
    </row>
    <row r="63" spans="1:40" ht="164.25" customHeight="1" thickBot="1">
      <c r="A63" s="10" t="s">
        <v>41</v>
      </c>
      <c r="B63" s="175" t="s">
        <v>205</v>
      </c>
      <c r="C63" s="176"/>
      <c r="D63" s="176"/>
      <c r="E63" s="177"/>
      <c r="F63" s="34"/>
      <c r="G63" s="151" t="s">
        <v>169</v>
      </c>
      <c r="H63" s="165" t="s">
        <v>203</v>
      </c>
      <c r="I63" s="166"/>
      <c r="J63" s="166"/>
      <c r="K63" s="166"/>
      <c r="L63" s="166"/>
      <c r="M63" s="167"/>
      <c r="AN63" s="1" t="e">
        <f>#REF!+1</f>
        <v>#REF!</v>
      </c>
    </row>
    <row r="64" spans="1:40" ht="122.25" customHeight="1" thickBot="1">
      <c r="A64" s="10" t="s">
        <v>36</v>
      </c>
      <c r="B64" s="175" t="s">
        <v>224</v>
      </c>
      <c r="C64" s="176"/>
      <c r="D64" s="176"/>
      <c r="E64" s="177"/>
      <c r="F64" s="34"/>
      <c r="G64" s="151" t="s">
        <v>169</v>
      </c>
      <c r="H64" s="165" t="s">
        <v>203</v>
      </c>
      <c r="I64" s="166"/>
      <c r="J64" s="166"/>
      <c r="K64" s="166"/>
      <c r="L64" s="166"/>
      <c r="M64" s="167"/>
      <c r="AN64" s="1" t="e">
        <f t="shared" si="0"/>
        <v>#REF!</v>
      </c>
    </row>
    <row r="65" spans="1:40" ht="62.25" customHeight="1" thickBot="1">
      <c r="A65" s="10" t="s">
        <v>42</v>
      </c>
      <c r="B65" s="247" t="s">
        <v>225</v>
      </c>
      <c r="C65" s="248"/>
      <c r="D65" s="248"/>
      <c r="E65" s="248"/>
      <c r="F65" s="34"/>
      <c r="G65" s="151" t="s">
        <v>169</v>
      </c>
      <c r="H65" s="165" t="s">
        <v>203</v>
      </c>
      <c r="I65" s="166"/>
      <c r="J65" s="166"/>
      <c r="K65" s="166"/>
      <c r="L65" s="166"/>
      <c r="M65" s="167"/>
      <c r="AN65" s="1" t="e">
        <f>#REF!+1</f>
        <v>#REF!</v>
      </c>
    </row>
    <row r="66" spans="1:40" ht="24.75" customHeight="1">
      <c r="A66" s="78"/>
      <c r="B66" s="190"/>
      <c r="C66" s="190"/>
      <c r="D66" s="190"/>
      <c r="E66" s="190"/>
      <c r="F66" s="190"/>
      <c r="G66" s="190"/>
      <c r="H66" s="190"/>
      <c r="I66" s="190"/>
      <c r="J66" s="190"/>
      <c r="K66" s="190"/>
      <c r="L66" s="190"/>
      <c r="M66" s="190"/>
      <c r="AN66" s="1" t="e">
        <f t="shared" si="0"/>
        <v>#REF!</v>
      </c>
    </row>
    <row r="67" spans="1:40" ht="24.75" customHeight="1" hidden="1">
      <c r="A67" s="78"/>
      <c r="B67" s="190"/>
      <c r="C67" s="190"/>
      <c r="D67" s="190"/>
      <c r="E67" s="190"/>
      <c r="F67" s="190"/>
      <c r="G67" s="190"/>
      <c r="H67" s="190"/>
      <c r="I67" s="190"/>
      <c r="J67" s="190"/>
      <c r="K67" s="190"/>
      <c r="L67" s="190"/>
      <c r="M67" s="190"/>
      <c r="AN67" s="1" t="e">
        <f t="shared" si="0"/>
        <v>#REF!</v>
      </c>
    </row>
    <row r="68" spans="1:40" ht="24.75" customHeight="1" hidden="1">
      <c r="A68" s="78"/>
      <c r="B68" s="190"/>
      <c r="C68" s="190"/>
      <c r="D68" s="190"/>
      <c r="E68" s="190"/>
      <c r="F68" s="190"/>
      <c r="G68" s="190"/>
      <c r="H68" s="190"/>
      <c r="I68" s="190"/>
      <c r="J68" s="190"/>
      <c r="K68" s="190"/>
      <c r="L68" s="190"/>
      <c r="M68" s="190"/>
      <c r="AN68" s="1" t="e">
        <f t="shared" si="0"/>
        <v>#REF!</v>
      </c>
    </row>
    <row r="69" spans="1:13" ht="24.75" customHeight="1" hidden="1">
      <c r="A69" s="78"/>
      <c r="B69" s="190"/>
      <c r="C69" s="190"/>
      <c r="D69" s="190"/>
      <c r="E69" s="190"/>
      <c r="F69" s="190"/>
      <c r="G69" s="190"/>
      <c r="H69" s="190"/>
      <c r="I69" s="190"/>
      <c r="J69" s="190"/>
      <c r="K69" s="190"/>
      <c r="L69" s="190"/>
      <c r="M69" s="190"/>
    </row>
    <row r="70" spans="1:13" ht="24.75" customHeight="1" hidden="1">
      <c r="A70" s="78"/>
      <c r="B70" s="190"/>
      <c r="C70" s="190"/>
      <c r="D70" s="190"/>
      <c r="E70" s="190"/>
      <c r="F70" s="190"/>
      <c r="G70" s="190"/>
      <c r="H70" s="190"/>
      <c r="I70" s="190"/>
      <c r="J70" s="190"/>
      <c r="K70" s="190"/>
      <c r="L70" s="190"/>
      <c r="M70" s="190"/>
    </row>
    <row r="71" spans="1:13" ht="12.75" hidden="1">
      <c r="A71" s="78"/>
      <c r="B71" s="78"/>
      <c r="C71" s="78"/>
      <c r="D71" s="78"/>
      <c r="E71" s="78"/>
      <c r="F71" s="78"/>
      <c r="G71" s="78"/>
      <c r="H71" s="78"/>
      <c r="I71" s="78"/>
      <c r="J71" s="78"/>
      <c r="K71" s="78"/>
      <c r="L71" s="78"/>
      <c r="M71" s="78"/>
    </row>
    <row r="86" spans="2:11" ht="15" hidden="1">
      <c r="B86" s="78"/>
      <c r="C86" s="78"/>
      <c r="D86" s="78"/>
      <c r="E86" s="78"/>
      <c r="F86" s="189"/>
      <c r="G86" s="189"/>
      <c r="H86" s="189"/>
      <c r="I86" s="11" t="s">
        <v>43</v>
      </c>
      <c r="K86" s="12"/>
    </row>
    <row r="87" spans="2:11" ht="15" hidden="1">
      <c r="B87" s="78"/>
      <c r="C87" s="78"/>
      <c r="D87" s="78"/>
      <c r="E87" s="78"/>
      <c r="F87" s="189"/>
      <c r="G87" s="189"/>
      <c r="H87" s="189"/>
      <c r="I87" s="11" t="s">
        <v>44</v>
      </c>
      <c r="K87" s="12"/>
    </row>
    <row r="88" spans="2:11" ht="15" hidden="1">
      <c r="B88" s="78"/>
      <c r="C88" s="78"/>
      <c r="D88" s="78"/>
      <c r="E88" s="78"/>
      <c r="F88" s="189"/>
      <c r="G88" s="189"/>
      <c r="H88" s="189"/>
      <c r="I88" s="11" t="s">
        <v>45</v>
      </c>
      <c r="K88" s="12"/>
    </row>
    <row r="89" spans="2:11" ht="15" hidden="1">
      <c r="B89" s="78"/>
      <c r="C89" s="78"/>
      <c r="D89" s="78"/>
      <c r="E89" s="78"/>
      <c r="F89" s="189"/>
      <c r="G89" s="189"/>
      <c r="H89" s="189"/>
      <c r="K89" s="12"/>
    </row>
    <row r="90" spans="2:11" ht="15" hidden="1">
      <c r="B90" s="78"/>
      <c r="C90" s="78"/>
      <c r="D90" s="78"/>
      <c r="E90" s="78"/>
      <c r="F90" s="189"/>
      <c r="G90" s="189"/>
      <c r="H90" s="189"/>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3" dxfId="2" operator="between">
      <formula>$L$31</formula>
      <formula>$M$31</formula>
    </cfRule>
    <cfRule type="cellIs" priority="14" dxfId="1" operator="between">
      <formula>$L$30</formula>
      <formula>$M$30</formula>
    </cfRule>
    <cfRule type="cellIs" priority="15" dxfId="0" operator="between">
      <formula>#REF!</formula>
      <formula>$M$29</formula>
    </cfRule>
  </conditionalFormatting>
  <conditionalFormatting sqref="H36: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6: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customProperties>
    <customPr name="_pios_id" r:id="rId3"/>
  </customProperties>
  <drawing r:id="rId1"/>
</worksheet>
</file>

<file path=xl/worksheets/sheet5.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1">
      <selection activeCell="I39" sqref="I3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5" width="18.851562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37"/>
      <c r="B1" s="237"/>
      <c r="C1" s="238" t="s">
        <v>58</v>
      </c>
      <c r="D1" s="238"/>
      <c r="E1" s="238"/>
      <c r="F1" s="238"/>
      <c r="G1" s="238"/>
      <c r="H1" s="238"/>
      <c r="I1" s="238"/>
      <c r="J1" s="238"/>
      <c r="K1" s="239" t="s">
        <v>59</v>
      </c>
      <c r="L1" s="239"/>
      <c r="M1" s="239"/>
    </row>
    <row r="2" spans="1:15" ht="25.5" customHeight="1" thickBot="1">
      <c r="A2" s="237"/>
      <c r="B2" s="237"/>
      <c r="C2" s="238"/>
      <c r="D2" s="238"/>
      <c r="E2" s="238"/>
      <c r="F2" s="238"/>
      <c r="G2" s="238"/>
      <c r="H2" s="238"/>
      <c r="I2" s="238"/>
      <c r="J2" s="238"/>
      <c r="K2" s="240" t="s">
        <v>119</v>
      </c>
      <c r="L2" s="240"/>
      <c r="M2" s="240"/>
      <c r="O2" s="21" t="s">
        <v>71</v>
      </c>
    </row>
    <row r="3" spans="1:15" ht="25.5" customHeight="1" thickBot="1">
      <c r="A3" s="237"/>
      <c r="B3" s="237"/>
      <c r="C3" s="238"/>
      <c r="D3" s="238"/>
      <c r="E3" s="238"/>
      <c r="F3" s="238"/>
      <c r="G3" s="238"/>
      <c r="H3" s="238"/>
      <c r="I3" s="238"/>
      <c r="J3" s="238"/>
      <c r="K3" s="240" t="s">
        <v>120</v>
      </c>
      <c r="L3" s="240"/>
      <c r="M3" s="240"/>
      <c r="O3" s="78" t="s">
        <v>6</v>
      </c>
    </row>
    <row r="4" spans="1:15" ht="14.25" customHeight="1" thickBot="1">
      <c r="A4" s="13"/>
      <c r="B4" s="14"/>
      <c r="C4" s="15"/>
      <c r="D4" s="15"/>
      <c r="E4" s="15"/>
      <c r="F4" s="15"/>
      <c r="G4" s="15"/>
      <c r="H4" s="15"/>
      <c r="I4" s="15"/>
      <c r="J4" s="15"/>
      <c r="K4" s="16"/>
      <c r="L4" s="16"/>
      <c r="M4" s="17"/>
      <c r="O4" s="78" t="s">
        <v>8</v>
      </c>
    </row>
    <row r="5" spans="1:15" ht="13.5" thickBot="1">
      <c r="A5" s="172" t="s">
        <v>60</v>
      </c>
      <c r="B5" s="173"/>
      <c r="C5" s="173"/>
      <c r="D5" s="173"/>
      <c r="E5" s="173"/>
      <c r="F5" s="173"/>
      <c r="G5" s="173"/>
      <c r="H5" s="173"/>
      <c r="I5" s="173"/>
      <c r="J5" s="173"/>
      <c r="K5" s="173"/>
      <c r="L5" s="173"/>
      <c r="M5" s="174"/>
      <c r="O5" s="78" t="s">
        <v>10</v>
      </c>
    </row>
    <row r="6" spans="1:15" ht="13.5" thickBot="1">
      <c r="A6" s="52"/>
      <c r="B6" s="5"/>
      <c r="C6" s="5"/>
      <c r="D6" s="5"/>
      <c r="E6" s="5"/>
      <c r="F6" s="5"/>
      <c r="G6" s="5"/>
      <c r="H6" s="5"/>
      <c r="I6" s="5"/>
      <c r="J6" s="5"/>
      <c r="K6" s="5"/>
      <c r="L6" s="5"/>
      <c r="M6" s="53"/>
      <c r="O6" s="21" t="s">
        <v>72</v>
      </c>
    </row>
    <row r="7" spans="1:15" ht="30" customHeight="1" thickBot="1">
      <c r="A7" s="195" t="s">
        <v>1</v>
      </c>
      <c r="B7" s="196"/>
      <c r="C7" s="231" t="s">
        <v>54</v>
      </c>
      <c r="D7" s="232"/>
      <c r="E7" s="232"/>
      <c r="F7" s="232"/>
      <c r="G7" s="232"/>
      <c r="H7" s="233"/>
      <c r="I7" s="195" t="s">
        <v>2</v>
      </c>
      <c r="J7" s="197"/>
      <c r="K7" s="196"/>
      <c r="L7" s="234" t="s">
        <v>3</v>
      </c>
      <c r="M7" s="235"/>
      <c r="O7" s="78" t="s">
        <v>13</v>
      </c>
    </row>
    <row r="8" spans="1:15" ht="30" customHeight="1" thickBot="1">
      <c r="A8" s="195" t="s">
        <v>4</v>
      </c>
      <c r="B8" s="196"/>
      <c r="C8" s="231" t="s">
        <v>124</v>
      </c>
      <c r="D8" s="232"/>
      <c r="E8" s="232"/>
      <c r="F8" s="232"/>
      <c r="G8" s="232"/>
      <c r="H8" s="232"/>
      <c r="I8" s="232"/>
      <c r="J8" s="232"/>
      <c r="K8" s="232"/>
      <c r="L8" s="232"/>
      <c r="M8" s="233"/>
      <c r="O8" s="78" t="s">
        <v>18</v>
      </c>
    </row>
    <row r="9" spans="1:16" ht="30" customHeight="1" thickBot="1">
      <c r="A9" s="195" t="s">
        <v>5</v>
      </c>
      <c r="B9" s="196"/>
      <c r="C9" s="241" t="s">
        <v>68</v>
      </c>
      <c r="D9" s="242"/>
      <c r="E9" s="242"/>
      <c r="F9" s="242"/>
      <c r="G9" s="242"/>
      <c r="H9" s="242"/>
      <c r="I9" s="242"/>
      <c r="J9" s="242"/>
      <c r="K9" s="242"/>
      <c r="L9" s="242"/>
      <c r="M9" s="243"/>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95" t="s">
        <v>7</v>
      </c>
      <c r="B11" s="196"/>
      <c r="C11" s="227" t="s">
        <v>154</v>
      </c>
      <c r="D11" s="228"/>
      <c r="E11" s="228"/>
      <c r="F11" s="228"/>
      <c r="G11" s="228"/>
      <c r="H11" s="228"/>
      <c r="I11" s="228"/>
      <c r="J11" s="228"/>
      <c r="K11" s="28" t="s">
        <v>82</v>
      </c>
      <c r="L11" s="229" t="s">
        <v>175</v>
      </c>
      <c r="M11" s="230"/>
      <c r="O11" s="78" t="s">
        <v>21</v>
      </c>
    </row>
    <row r="12" spans="1:15" ht="30" customHeight="1" thickBot="1">
      <c r="A12" s="195" t="s">
        <v>9</v>
      </c>
      <c r="B12" s="196"/>
      <c r="C12" s="231" t="s">
        <v>155</v>
      </c>
      <c r="D12" s="232"/>
      <c r="E12" s="232"/>
      <c r="F12" s="232"/>
      <c r="G12" s="232"/>
      <c r="H12" s="232"/>
      <c r="I12" s="232"/>
      <c r="J12" s="232"/>
      <c r="K12" s="232"/>
      <c r="L12" s="232"/>
      <c r="M12" s="233"/>
      <c r="O12" s="78" t="s">
        <v>0</v>
      </c>
    </row>
    <row r="13" spans="1:15" ht="30" customHeight="1" thickBot="1">
      <c r="A13" s="195" t="s">
        <v>98</v>
      </c>
      <c r="B13" s="196"/>
      <c r="C13" s="231" t="s">
        <v>156</v>
      </c>
      <c r="D13" s="232"/>
      <c r="E13" s="232"/>
      <c r="F13" s="232"/>
      <c r="G13" s="232"/>
      <c r="H13" s="232"/>
      <c r="I13" s="232"/>
      <c r="J13" s="232"/>
      <c r="K13" s="232"/>
      <c r="L13" s="232"/>
      <c r="M13" s="233"/>
      <c r="O13" s="1" t="s">
        <v>121</v>
      </c>
    </row>
    <row r="14" spans="1:15" ht="30" customHeight="1" thickBot="1">
      <c r="A14" s="195" t="s">
        <v>108</v>
      </c>
      <c r="B14" s="196"/>
      <c r="C14" s="231" t="s">
        <v>113</v>
      </c>
      <c r="D14" s="232"/>
      <c r="E14" s="232"/>
      <c r="F14" s="232"/>
      <c r="G14" s="232"/>
      <c r="H14" s="232"/>
      <c r="I14" s="232"/>
      <c r="J14" s="232"/>
      <c r="K14" s="232"/>
      <c r="L14" s="232"/>
      <c r="M14" s="233"/>
      <c r="O14" s="1" t="s">
        <v>122</v>
      </c>
    </row>
    <row r="15" spans="1:15" ht="30" customHeight="1" thickBot="1">
      <c r="A15" s="195" t="s">
        <v>114</v>
      </c>
      <c r="B15" s="196"/>
      <c r="C15" s="231" t="s">
        <v>134</v>
      </c>
      <c r="D15" s="232"/>
      <c r="E15" s="232"/>
      <c r="F15" s="232"/>
      <c r="G15" s="232"/>
      <c r="H15" s="232"/>
      <c r="I15" s="232"/>
      <c r="J15" s="232"/>
      <c r="K15" s="232"/>
      <c r="L15" s="232"/>
      <c r="M15" s="233"/>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83" t="s">
        <v>11</v>
      </c>
      <c r="B17" s="185"/>
      <c r="C17" s="183" t="s">
        <v>76</v>
      </c>
      <c r="D17" s="185"/>
      <c r="E17" s="183" t="s">
        <v>12</v>
      </c>
      <c r="F17" s="184"/>
      <c r="G17" s="184"/>
      <c r="H17" s="184"/>
      <c r="I17" s="184"/>
      <c r="J17" s="184"/>
      <c r="K17" s="184"/>
      <c r="L17" s="184"/>
      <c r="M17" s="185"/>
      <c r="O17" s="21" t="s">
        <v>83</v>
      </c>
    </row>
    <row r="18" spans="1:15" ht="53.25" customHeight="1" thickBot="1">
      <c r="A18" s="186"/>
      <c r="B18" s="188"/>
      <c r="C18" s="186"/>
      <c r="D18" s="188"/>
      <c r="E18" s="6" t="s">
        <v>14</v>
      </c>
      <c r="F18" s="195" t="s">
        <v>15</v>
      </c>
      <c r="G18" s="197"/>
      <c r="H18" s="196"/>
      <c r="I18" s="51" t="s">
        <v>16</v>
      </c>
      <c r="J18" s="195" t="s">
        <v>95</v>
      </c>
      <c r="K18" s="197"/>
      <c r="L18" s="196"/>
      <c r="M18" s="6" t="s">
        <v>17</v>
      </c>
      <c r="O18" s="78" t="s">
        <v>27</v>
      </c>
    </row>
    <row r="19" spans="1:15" ht="30" customHeight="1" thickBot="1">
      <c r="A19" s="212" t="s">
        <v>153</v>
      </c>
      <c r="B19" s="213"/>
      <c r="C19" s="218" t="s">
        <v>85</v>
      </c>
      <c r="D19" s="206"/>
      <c r="E19" s="4">
        <v>1</v>
      </c>
      <c r="F19" s="221" t="s">
        <v>135</v>
      </c>
      <c r="G19" s="222"/>
      <c r="H19" s="223"/>
      <c r="I19" s="84" t="s">
        <v>97</v>
      </c>
      <c r="J19" s="224" t="s">
        <v>180</v>
      </c>
      <c r="K19" s="225"/>
      <c r="L19" s="226"/>
      <c r="M19" s="7" t="s">
        <v>121</v>
      </c>
      <c r="O19" s="78" t="s">
        <v>28</v>
      </c>
    </row>
    <row r="20" spans="1:15" ht="30" customHeight="1" thickBot="1">
      <c r="A20" s="214"/>
      <c r="B20" s="215"/>
      <c r="C20" s="219"/>
      <c r="D20" s="207"/>
      <c r="E20" s="4">
        <v>2</v>
      </c>
      <c r="F20" s="221" t="s">
        <v>136</v>
      </c>
      <c r="G20" s="222"/>
      <c r="H20" s="223"/>
      <c r="I20" s="84" t="s">
        <v>97</v>
      </c>
      <c r="J20" s="224" t="s">
        <v>180</v>
      </c>
      <c r="K20" s="225"/>
      <c r="L20" s="226"/>
      <c r="M20" s="7" t="s">
        <v>121</v>
      </c>
      <c r="O20" s="78" t="s">
        <v>3</v>
      </c>
    </row>
    <row r="21" spans="1:15" ht="30" customHeight="1" thickBot="1">
      <c r="A21" s="214"/>
      <c r="B21" s="215"/>
      <c r="C21" s="219"/>
      <c r="D21" s="207"/>
      <c r="E21" s="4"/>
      <c r="F21" s="221"/>
      <c r="G21" s="222"/>
      <c r="H21" s="223"/>
      <c r="I21" s="84"/>
      <c r="J21" s="224"/>
      <c r="K21" s="225"/>
      <c r="L21" s="226"/>
      <c r="M21" s="7"/>
      <c r="O21" s="78" t="s">
        <v>29</v>
      </c>
    </row>
    <row r="22" spans="1:15" ht="30" customHeight="1" thickBot="1">
      <c r="A22" s="216"/>
      <c r="B22" s="217"/>
      <c r="C22" s="220"/>
      <c r="D22" s="209"/>
      <c r="E22" s="4"/>
      <c r="F22" s="221"/>
      <c r="G22" s="222"/>
      <c r="H22" s="223"/>
      <c r="I22" s="84"/>
      <c r="J22" s="224"/>
      <c r="K22" s="225"/>
      <c r="L22" s="226"/>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10</v>
      </c>
      <c r="C24" s="50" t="s">
        <v>73</v>
      </c>
      <c r="D24" s="83" t="s">
        <v>18</v>
      </c>
      <c r="E24" s="6" t="s">
        <v>23</v>
      </c>
      <c r="F24" s="59">
        <v>1</v>
      </c>
      <c r="G24" s="6" t="s">
        <v>96</v>
      </c>
      <c r="H24" s="55" t="s">
        <v>145</v>
      </c>
      <c r="I24" s="6" t="s">
        <v>106</v>
      </c>
      <c r="J24" s="55" t="s">
        <v>145</v>
      </c>
      <c r="K24" s="6" t="s">
        <v>107</v>
      </c>
      <c r="L24" s="191" t="s">
        <v>145</v>
      </c>
      <c r="M24" s="192"/>
      <c r="O24" s="75" t="s">
        <v>48</v>
      </c>
      <c r="AN24" s="1">
        <f>AN23+1</f>
        <v>2003</v>
      </c>
    </row>
    <row r="25" spans="1:15" ht="16.5" customHeight="1" thickBot="1">
      <c r="A25" s="170" t="s">
        <v>26</v>
      </c>
      <c r="B25" s="168" t="s">
        <v>121</v>
      </c>
      <c r="C25" s="170" t="s">
        <v>75</v>
      </c>
      <c r="D25" s="168" t="s">
        <v>121</v>
      </c>
      <c r="E25" s="170" t="s">
        <v>115</v>
      </c>
      <c r="F25" s="68" t="s">
        <v>118</v>
      </c>
      <c r="G25" s="58">
        <v>2020</v>
      </c>
      <c r="H25" s="58">
        <v>2021</v>
      </c>
      <c r="I25" s="58">
        <v>2022</v>
      </c>
      <c r="J25" s="58">
        <v>2023</v>
      </c>
      <c r="K25" s="58">
        <v>2024</v>
      </c>
      <c r="L25" s="179" t="s">
        <v>196</v>
      </c>
      <c r="M25" s="180"/>
      <c r="O25" s="75" t="s">
        <v>49</v>
      </c>
    </row>
    <row r="26" spans="1:15" ht="30" customHeight="1" thickBot="1">
      <c r="A26" s="171"/>
      <c r="B26" s="169"/>
      <c r="C26" s="171"/>
      <c r="D26" s="169"/>
      <c r="E26" s="178"/>
      <c r="F26" s="67" t="s">
        <v>116</v>
      </c>
      <c r="G26" s="55" t="s">
        <v>145</v>
      </c>
      <c r="H26" s="55" t="s">
        <v>145</v>
      </c>
      <c r="I26" s="55" t="s">
        <v>145</v>
      </c>
      <c r="J26" s="55" t="s">
        <v>145</v>
      </c>
      <c r="K26" s="55" t="s">
        <v>145</v>
      </c>
      <c r="L26" s="191" t="s">
        <v>145</v>
      </c>
      <c r="M26" s="192"/>
      <c r="O26" s="75" t="s">
        <v>61</v>
      </c>
    </row>
    <row r="27" spans="1:15" ht="30" customHeight="1" thickBot="1">
      <c r="A27" s="73"/>
      <c r="B27" s="70"/>
      <c r="C27" s="69"/>
      <c r="D27" s="69"/>
      <c r="E27" s="171"/>
      <c r="F27" s="71" t="s">
        <v>117</v>
      </c>
      <c r="G27" s="55" t="s">
        <v>145</v>
      </c>
      <c r="H27" s="55" t="s">
        <v>145</v>
      </c>
      <c r="I27" s="55" t="s">
        <v>145</v>
      </c>
      <c r="J27" s="55" t="s">
        <v>145</v>
      </c>
      <c r="K27" s="55" t="s">
        <v>145</v>
      </c>
      <c r="L27" s="191" t="s">
        <v>145</v>
      </c>
      <c r="M27" s="192"/>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83" t="s">
        <v>94</v>
      </c>
      <c r="B29" s="184"/>
      <c r="C29" s="185"/>
      <c r="D29" s="201" t="s">
        <v>77</v>
      </c>
      <c r="E29" s="202"/>
      <c r="F29" s="79">
        <v>85.01</v>
      </c>
      <c r="G29" s="31" t="s">
        <v>87</v>
      </c>
      <c r="H29" s="90">
        <v>1</v>
      </c>
      <c r="I29" s="203" t="s">
        <v>88</v>
      </c>
      <c r="J29" s="204"/>
      <c r="K29" s="25"/>
      <c r="L29" s="205"/>
      <c r="M29" s="206"/>
      <c r="O29" s="75" t="s">
        <v>51</v>
      </c>
      <c r="AN29" s="1" t="e">
        <f>AN28+1</f>
        <v>#REF!</v>
      </c>
    </row>
    <row r="30" spans="1:40" ht="24.75" customHeight="1" thickBot="1">
      <c r="A30" s="198"/>
      <c r="B30" s="199"/>
      <c r="C30" s="200"/>
      <c r="D30" s="210" t="s">
        <v>78</v>
      </c>
      <c r="E30" s="211"/>
      <c r="F30" s="81">
        <v>60.01</v>
      </c>
      <c r="G30" s="32" t="s">
        <v>87</v>
      </c>
      <c r="H30" s="89">
        <v>0.85</v>
      </c>
      <c r="I30" s="23"/>
      <c r="J30" s="24"/>
      <c r="K30" s="24"/>
      <c r="L30" s="189"/>
      <c r="M30" s="207"/>
      <c r="O30" s="75" t="s">
        <v>52</v>
      </c>
      <c r="AN30" s="1" t="e">
        <f>#REF!+1</f>
        <v>#REF!</v>
      </c>
    </row>
    <row r="31" spans="1:40" ht="24.75" customHeight="1" thickBot="1">
      <c r="A31" s="186"/>
      <c r="B31" s="187"/>
      <c r="C31" s="188"/>
      <c r="D31" s="193" t="s">
        <v>79</v>
      </c>
      <c r="E31" s="194"/>
      <c r="F31" s="87">
        <v>0</v>
      </c>
      <c r="G31" s="33" t="s">
        <v>87</v>
      </c>
      <c r="H31" s="88">
        <v>0.6</v>
      </c>
      <c r="I31" s="26"/>
      <c r="J31" s="27"/>
      <c r="K31" s="27"/>
      <c r="L31" s="208"/>
      <c r="M31" s="209"/>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72" t="s">
        <v>30</v>
      </c>
      <c r="B33" s="173"/>
      <c r="C33" s="173"/>
      <c r="D33" s="173"/>
      <c r="E33" s="173"/>
      <c r="F33" s="173"/>
      <c r="G33" s="173"/>
      <c r="H33" s="173"/>
      <c r="I33" s="173"/>
      <c r="J33" s="173"/>
      <c r="K33" s="173"/>
      <c r="L33" s="173"/>
      <c r="M33" s="174"/>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Ejecución pagos PAC en el periodo</v>
      </c>
      <c r="E35" s="41" t="str">
        <f>F20</f>
        <v>Presupuesto programado PAC en el periodo</v>
      </c>
      <c r="F35" s="41">
        <f>F21</f>
        <v>0</v>
      </c>
      <c r="G35" s="41">
        <f>F22</f>
        <v>0</v>
      </c>
      <c r="H35" s="46" t="s">
        <v>89</v>
      </c>
      <c r="I35" s="42" t="s">
        <v>93</v>
      </c>
      <c r="J35" s="78"/>
      <c r="K35" s="78"/>
      <c r="L35" s="78"/>
      <c r="M35" s="80"/>
      <c r="O35" s="75" t="s">
        <v>53</v>
      </c>
      <c r="AI35"/>
      <c r="AL35" s="1"/>
    </row>
    <row r="36" spans="1:38" ht="27" customHeight="1">
      <c r="A36" s="82"/>
      <c r="B36" s="47" t="s">
        <v>33</v>
      </c>
      <c r="C36" s="85">
        <v>1</v>
      </c>
      <c r="D36" s="92">
        <v>1387130788</v>
      </c>
      <c r="E36" s="92">
        <v>1664136591</v>
      </c>
      <c r="F36" s="48"/>
      <c r="G36" s="49"/>
      <c r="H36" s="86">
        <f>D36/E36</f>
        <v>0.8335438301770988</v>
      </c>
      <c r="I36" s="72">
        <f>H36</f>
        <v>0.8335438301770988</v>
      </c>
      <c r="J36" s="78"/>
      <c r="K36" s="78"/>
      <c r="L36" s="78"/>
      <c r="M36" s="80"/>
      <c r="O36" s="75" t="s">
        <v>65</v>
      </c>
      <c r="AI36"/>
      <c r="AL36" s="1"/>
    </row>
    <row r="37" spans="1:38" ht="27" customHeight="1">
      <c r="A37" s="82"/>
      <c r="B37" s="35" t="s">
        <v>34</v>
      </c>
      <c r="C37" s="85">
        <v>1</v>
      </c>
      <c r="D37" s="8">
        <v>2374019275</v>
      </c>
      <c r="E37" s="8">
        <v>2501371191</v>
      </c>
      <c r="F37" s="30"/>
      <c r="G37" s="29"/>
      <c r="H37" s="86">
        <f>D37/E37</f>
        <v>0.9490871580922433</v>
      </c>
      <c r="I37" s="43">
        <f>H37</f>
        <v>0.9490871580922433</v>
      </c>
      <c r="J37" s="78"/>
      <c r="K37" s="78"/>
      <c r="L37" s="78"/>
      <c r="M37" s="80"/>
      <c r="O37" s="75" t="s">
        <v>66</v>
      </c>
      <c r="AI37"/>
      <c r="AL37" s="1"/>
    </row>
    <row r="38" spans="1:38" ht="27" customHeight="1">
      <c r="A38" s="82"/>
      <c r="B38" s="35" t="s">
        <v>35</v>
      </c>
      <c r="C38" s="85">
        <v>1</v>
      </c>
      <c r="D38" s="8">
        <f>1086461180+623112221+933742721</f>
        <v>2643316122</v>
      </c>
      <c r="E38" s="8">
        <f>802205594+1166477719+1084934305</f>
        <v>3053617618</v>
      </c>
      <c r="F38" s="30"/>
      <c r="G38" s="29"/>
      <c r="H38" s="86">
        <f>D38/E38</f>
        <v>0.8656342910843134</v>
      </c>
      <c r="I38" s="43">
        <f>H38</f>
        <v>0.8656342910843134</v>
      </c>
      <c r="J38" s="78"/>
      <c r="K38" s="78"/>
      <c r="L38" s="78"/>
      <c r="M38" s="80"/>
      <c r="O38" s="21" t="s">
        <v>69</v>
      </c>
      <c r="AI38"/>
      <c r="AL38" s="1"/>
    </row>
    <row r="39" spans="1:38" ht="27" customHeight="1" thickBot="1">
      <c r="A39" s="82"/>
      <c r="B39" s="36" t="s">
        <v>36</v>
      </c>
      <c r="C39" s="91">
        <v>1</v>
      </c>
      <c r="D39" s="37">
        <f>910338756+984827798+2021950924</f>
        <v>3917117478</v>
      </c>
      <c r="E39" s="37">
        <f>1249841475+1027891279+2311154284</f>
        <v>4588887038</v>
      </c>
      <c r="F39" s="38"/>
      <c r="G39" s="39"/>
      <c r="H39" s="44">
        <f>D39/E39</f>
        <v>0.8536094799376929</v>
      </c>
      <c r="I39" s="45">
        <f>H39</f>
        <v>0.8536094799376929</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109</v>
      </c>
      <c r="AN56" s="1" t="e">
        <f t="shared" si="0"/>
        <v>#REF!</v>
      </c>
    </row>
    <row r="57" spans="1:40" ht="13.5" customHeight="1" thickBot="1">
      <c r="A57" s="172" t="s">
        <v>37</v>
      </c>
      <c r="B57" s="173"/>
      <c r="C57" s="173"/>
      <c r="D57" s="173"/>
      <c r="E57" s="173"/>
      <c r="F57" s="173"/>
      <c r="G57" s="173"/>
      <c r="H57" s="173"/>
      <c r="I57" s="173"/>
      <c r="J57" s="173"/>
      <c r="K57" s="173"/>
      <c r="L57" s="173"/>
      <c r="M57" s="174"/>
      <c r="O57" s="78" t="s">
        <v>111</v>
      </c>
      <c r="AN57" s="1" t="e">
        <f>#REF!+1</f>
        <v>#REF!</v>
      </c>
    </row>
    <row r="58" spans="1:40" ht="13.5" thickBot="1">
      <c r="A58" s="2"/>
      <c r="B58" s="78"/>
      <c r="C58" s="78"/>
      <c r="D58" s="78"/>
      <c r="E58" s="78"/>
      <c r="F58" s="78"/>
      <c r="G58" s="78"/>
      <c r="H58" s="78"/>
      <c r="I58" s="78"/>
      <c r="J58" s="78"/>
      <c r="K58" s="78"/>
      <c r="L58" s="78"/>
      <c r="M58" s="54"/>
      <c r="O58" s="78" t="s">
        <v>112</v>
      </c>
      <c r="AN58" s="1" t="e">
        <f t="shared" si="0"/>
        <v>#REF!</v>
      </c>
    </row>
    <row r="59" spans="1:40" ht="25.5" customHeight="1" thickBot="1">
      <c r="A59" s="170" t="s">
        <v>38</v>
      </c>
      <c r="B59" s="183" t="s">
        <v>39</v>
      </c>
      <c r="C59" s="184"/>
      <c r="D59" s="184"/>
      <c r="E59" s="185"/>
      <c r="F59" s="195" t="s">
        <v>90</v>
      </c>
      <c r="G59" s="196"/>
      <c r="H59" s="183" t="s">
        <v>40</v>
      </c>
      <c r="I59" s="184"/>
      <c r="J59" s="184"/>
      <c r="K59" s="184"/>
      <c r="L59" s="184"/>
      <c r="M59" s="185"/>
      <c r="O59" s="1" t="s">
        <v>123</v>
      </c>
      <c r="AN59" s="1" t="e">
        <f t="shared" si="0"/>
        <v>#REF!</v>
      </c>
    </row>
    <row r="60" spans="1:15" ht="25.5" customHeight="1" thickBot="1">
      <c r="A60" s="171"/>
      <c r="B60" s="186"/>
      <c r="C60" s="187"/>
      <c r="D60" s="187"/>
      <c r="E60" s="188"/>
      <c r="F60" s="6" t="s">
        <v>91</v>
      </c>
      <c r="G60" s="51" t="s">
        <v>92</v>
      </c>
      <c r="H60" s="186"/>
      <c r="I60" s="187"/>
      <c r="J60" s="187"/>
      <c r="K60" s="187"/>
      <c r="L60" s="187"/>
      <c r="M60" s="188"/>
      <c r="O60" s="1" t="s">
        <v>113</v>
      </c>
    </row>
    <row r="61" spans="1:40" ht="159" customHeight="1" thickBot="1">
      <c r="A61" s="10" t="s">
        <v>33</v>
      </c>
      <c r="B61" s="163" t="s">
        <v>182</v>
      </c>
      <c r="C61" s="164"/>
      <c r="D61" s="164"/>
      <c r="E61" s="164"/>
      <c r="F61" s="137" t="s">
        <v>142</v>
      </c>
      <c r="G61" s="116"/>
      <c r="H61" s="165" t="s">
        <v>181</v>
      </c>
      <c r="I61" s="166"/>
      <c r="J61" s="166"/>
      <c r="K61" s="166"/>
      <c r="L61" s="166"/>
      <c r="M61" s="167"/>
      <c r="AN61" s="1" t="e">
        <f>AN59+1</f>
        <v>#REF!</v>
      </c>
    </row>
    <row r="62" spans="1:40" ht="167.25" customHeight="1" thickBot="1">
      <c r="A62" s="10" t="s">
        <v>34</v>
      </c>
      <c r="B62" s="163" t="s">
        <v>208</v>
      </c>
      <c r="C62" s="164"/>
      <c r="D62" s="164"/>
      <c r="E62" s="164"/>
      <c r="F62" s="34"/>
      <c r="G62" s="149" t="s">
        <v>142</v>
      </c>
      <c r="H62" s="165" t="s">
        <v>209</v>
      </c>
      <c r="I62" s="166"/>
      <c r="J62" s="166"/>
      <c r="K62" s="166"/>
      <c r="L62" s="166"/>
      <c r="M62" s="167"/>
      <c r="AN62" s="1" t="e">
        <f t="shared" si="0"/>
        <v>#REF!</v>
      </c>
    </row>
    <row r="63" spans="1:40" ht="163.5" customHeight="1" thickBot="1">
      <c r="A63" s="10" t="s">
        <v>41</v>
      </c>
      <c r="B63" s="163" t="s">
        <v>211</v>
      </c>
      <c r="C63" s="164"/>
      <c r="D63" s="164"/>
      <c r="E63" s="164"/>
      <c r="F63" s="34"/>
      <c r="G63" s="149" t="s">
        <v>142</v>
      </c>
      <c r="H63" s="165" t="s">
        <v>210</v>
      </c>
      <c r="I63" s="166"/>
      <c r="J63" s="166"/>
      <c r="K63" s="166"/>
      <c r="L63" s="166"/>
      <c r="M63" s="167"/>
      <c r="AN63" s="1" t="e">
        <f>#REF!+1</f>
        <v>#REF!</v>
      </c>
    </row>
    <row r="64" spans="1:40" ht="266.25" customHeight="1" thickBot="1">
      <c r="A64" s="10" t="s">
        <v>36</v>
      </c>
      <c r="B64" s="249" t="s">
        <v>218</v>
      </c>
      <c r="C64" s="250"/>
      <c r="D64" s="250"/>
      <c r="E64" s="250"/>
      <c r="F64" s="34"/>
      <c r="G64" s="132" t="s">
        <v>142</v>
      </c>
      <c r="H64" s="165" t="s">
        <v>219</v>
      </c>
      <c r="I64" s="166"/>
      <c r="J64" s="166"/>
      <c r="K64" s="166"/>
      <c r="L64" s="166"/>
      <c r="M64" s="167"/>
      <c r="AN64" s="1" t="e">
        <f t="shared" si="0"/>
        <v>#REF!</v>
      </c>
    </row>
    <row r="65" spans="1:40" ht="42.75" customHeight="1" thickBot="1">
      <c r="A65" s="10" t="s">
        <v>42</v>
      </c>
      <c r="B65" s="249" t="s">
        <v>227</v>
      </c>
      <c r="C65" s="250"/>
      <c r="D65" s="250"/>
      <c r="E65" s="250"/>
      <c r="F65" s="34"/>
      <c r="G65" s="157" t="s">
        <v>169</v>
      </c>
      <c r="H65" s="165"/>
      <c r="I65" s="166"/>
      <c r="J65" s="166"/>
      <c r="K65" s="166"/>
      <c r="L65" s="166"/>
      <c r="M65" s="167"/>
      <c r="AN65" s="1" t="e">
        <f>#REF!+1</f>
        <v>#REF!</v>
      </c>
    </row>
    <row r="66" spans="1:40" ht="24.75" customHeight="1">
      <c r="A66" s="78"/>
      <c r="B66" s="190"/>
      <c r="C66" s="190"/>
      <c r="D66" s="190"/>
      <c r="E66" s="190"/>
      <c r="F66" s="190"/>
      <c r="G66" s="190"/>
      <c r="H66" s="190"/>
      <c r="I66" s="190"/>
      <c r="J66" s="190"/>
      <c r="K66" s="190"/>
      <c r="L66" s="190"/>
      <c r="M66" s="190"/>
      <c r="AN66" s="1" t="e">
        <f t="shared" si="0"/>
        <v>#REF!</v>
      </c>
    </row>
    <row r="67" spans="1:40" ht="24.75" customHeight="1" hidden="1">
      <c r="A67" s="78"/>
      <c r="B67" s="190"/>
      <c r="C67" s="190"/>
      <c r="D67" s="190"/>
      <c r="E67" s="190"/>
      <c r="F67" s="190"/>
      <c r="G67" s="190"/>
      <c r="H67" s="190"/>
      <c r="I67" s="190"/>
      <c r="J67" s="190"/>
      <c r="K67" s="190"/>
      <c r="L67" s="190"/>
      <c r="M67" s="190"/>
      <c r="AN67" s="1" t="e">
        <f t="shared" si="0"/>
        <v>#REF!</v>
      </c>
    </row>
    <row r="68" spans="1:40" ht="24.75" customHeight="1" hidden="1">
      <c r="A68" s="78"/>
      <c r="B68" s="190"/>
      <c r="C68" s="190"/>
      <c r="D68" s="190"/>
      <c r="E68" s="190"/>
      <c r="F68" s="190"/>
      <c r="G68" s="190"/>
      <c r="H68" s="190"/>
      <c r="I68" s="190"/>
      <c r="J68" s="190"/>
      <c r="K68" s="190"/>
      <c r="L68" s="190"/>
      <c r="M68" s="190"/>
      <c r="AN68" s="1" t="e">
        <f t="shared" si="0"/>
        <v>#REF!</v>
      </c>
    </row>
    <row r="69" spans="1:13" ht="24.75" customHeight="1" hidden="1">
      <c r="A69" s="78"/>
      <c r="B69" s="190"/>
      <c r="C69" s="190"/>
      <c r="D69" s="190"/>
      <c r="E69" s="190"/>
      <c r="F69" s="190"/>
      <c r="G69" s="190"/>
      <c r="H69" s="190"/>
      <c r="I69" s="190"/>
      <c r="J69" s="190"/>
      <c r="K69" s="190"/>
      <c r="L69" s="190"/>
      <c r="M69" s="190"/>
    </row>
    <row r="70" spans="1:13" ht="24.75" customHeight="1" hidden="1">
      <c r="A70" s="78"/>
      <c r="B70" s="190"/>
      <c r="C70" s="190"/>
      <c r="D70" s="190"/>
      <c r="E70" s="190"/>
      <c r="F70" s="190"/>
      <c r="G70" s="190"/>
      <c r="H70" s="190"/>
      <c r="I70" s="190"/>
      <c r="J70" s="190"/>
      <c r="K70" s="190"/>
      <c r="L70" s="190"/>
      <c r="M70" s="190"/>
    </row>
    <row r="71" spans="1:13" ht="12.75" hidden="1">
      <c r="A71" s="78"/>
      <c r="B71" s="78"/>
      <c r="C71" s="78"/>
      <c r="D71" s="78"/>
      <c r="E71" s="78"/>
      <c r="F71" s="78"/>
      <c r="G71" s="78"/>
      <c r="H71" s="78"/>
      <c r="I71" s="78"/>
      <c r="J71" s="78"/>
      <c r="K71" s="78"/>
      <c r="L71" s="78"/>
      <c r="M71" s="78"/>
    </row>
    <row r="86" spans="2:11" ht="15" hidden="1">
      <c r="B86" s="78"/>
      <c r="C86" s="78"/>
      <c r="D86" s="78"/>
      <c r="E86" s="78"/>
      <c r="F86" s="189"/>
      <c r="G86" s="189"/>
      <c r="H86" s="189"/>
      <c r="I86" s="11" t="s">
        <v>43</v>
      </c>
      <c r="K86" s="12"/>
    </row>
    <row r="87" spans="2:11" ht="15" hidden="1">
      <c r="B87" s="78"/>
      <c r="C87" s="78"/>
      <c r="D87" s="78"/>
      <c r="E87" s="78"/>
      <c r="F87" s="189"/>
      <c r="G87" s="189"/>
      <c r="H87" s="189"/>
      <c r="I87" s="11" t="s">
        <v>44</v>
      </c>
      <c r="K87" s="12"/>
    </row>
    <row r="88" spans="2:11" ht="15" hidden="1">
      <c r="B88" s="78"/>
      <c r="C88" s="78"/>
      <c r="D88" s="78"/>
      <c r="E88" s="78"/>
      <c r="F88" s="189"/>
      <c r="G88" s="189"/>
      <c r="H88" s="189"/>
      <c r="I88" s="11" t="s">
        <v>45</v>
      </c>
      <c r="K88" s="12"/>
    </row>
    <row r="89" spans="2:11" ht="15" hidden="1">
      <c r="B89" s="78"/>
      <c r="C89" s="78"/>
      <c r="D89" s="78"/>
      <c r="E89" s="78"/>
      <c r="F89" s="189"/>
      <c r="G89" s="189"/>
      <c r="H89" s="189"/>
      <c r="K89" s="12"/>
    </row>
    <row r="90" spans="2:11" ht="15" hidden="1">
      <c r="B90" s="78"/>
      <c r="C90" s="78"/>
      <c r="D90" s="78"/>
      <c r="E90" s="78"/>
      <c r="F90" s="189"/>
      <c r="G90" s="189"/>
      <c r="H90" s="189"/>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6 H38:I39">
    <cfRule type="cellIs" priority="28" dxfId="2" operator="between">
      <formula>$L$31</formula>
      <formula>$M$31</formula>
    </cfRule>
    <cfRule type="cellIs" priority="29" dxfId="1" operator="between">
      <formula>$L$30</formula>
      <formula>$M$30</formula>
    </cfRule>
    <cfRule type="cellIs" priority="30" dxfId="0" operator="between">
      <formula>#REF!</formula>
      <formula>$M$29</formula>
    </cfRule>
  </conditionalFormatting>
  <conditionalFormatting sqref="H36">
    <cfRule type="cellIs" priority="25" dxfId="2" operator="between">
      <formula>$K$34</formula>
      <formula>$L$34</formula>
    </cfRule>
    <cfRule type="cellIs" priority="26" dxfId="1" operator="between">
      <formula>$K$32</formula>
      <formula>$L$32</formula>
    </cfRule>
    <cfRule type="cellIs" priority="27" dxfId="0" operator="between">
      <formula>$K$30</formula>
      <formula>$L$30</formula>
    </cfRule>
  </conditionalFormatting>
  <conditionalFormatting sqref="H36">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7:I37">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7">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7">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customProperties>
    <customPr name="_pios_id" r:id="rId3"/>
  </customProperties>
  <drawing r:id="rId1"/>
</worksheet>
</file>

<file path=xl/worksheets/sheet6.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1">
      <selection activeCell="H36" sqref="H36:H39"/>
    </sheetView>
  </sheetViews>
  <sheetFormatPr defaultColWidth="11.421875" defaultRowHeight="12.75" customHeight="1" zeroHeight="1"/>
  <cols>
    <col min="1" max="1" width="17.421875" style="1" customWidth="1"/>
    <col min="2" max="2" width="20.28125" style="1" customWidth="1"/>
    <col min="3" max="3" width="16.28125" style="1" customWidth="1"/>
    <col min="4" max="4" width="17.140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37"/>
      <c r="B1" s="237"/>
      <c r="C1" s="238" t="s">
        <v>58</v>
      </c>
      <c r="D1" s="238"/>
      <c r="E1" s="238"/>
      <c r="F1" s="238"/>
      <c r="G1" s="238"/>
      <c r="H1" s="238"/>
      <c r="I1" s="238"/>
      <c r="J1" s="238"/>
      <c r="K1" s="239" t="s">
        <v>59</v>
      </c>
      <c r="L1" s="239"/>
      <c r="M1" s="239"/>
    </row>
    <row r="2" spans="1:15" ht="25.5" customHeight="1" thickBot="1">
      <c r="A2" s="237"/>
      <c r="B2" s="237"/>
      <c r="C2" s="238"/>
      <c r="D2" s="238"/>
      <c r="E2" s="238"/>
      <c r="F2" s="238"/>
      <c r="G2" s="238"/>
      <c r="H2" s="238"/>
      <c r="I2" s="238"/>
      <c r="J2" s="238"/>
      <c r="K2" s="240" t="s">
        <v>119</v>
      </c>
      <c r="L2" s="240"/>
      <c r="M2" s="240"/>
      <c r="O2" s="21" t="s">
        <v>71</v>
      </c>
    </row>
    <row r="3" spans="1:15" ht="25.5" customHeight="1" thickBot="1">
      <c r="A3" s="237"/>
      <c r="B3" s="237"/>
      <c r="C3" s="238"/>
      <c r="D3" s="238"/>
      <c r="E3" s="238"/>
      <c r="F3" s="238"/>
      <c r="G3" s="238"/>
      <c r="H3" s="238"/>
      <c r="I3" s="238"/>
      <c r="J3" s="238"/>
      <c r="K3" s="240" t="s">
        <v>120</v>
      </c>
      <c r="L3" s="240"/>
      <c r="M3" s="240"/>
      <c r="O3" s="102" t="s">
        <v>6</v>
      </c>
    </row>
    <row r="4" spans="1:15" ht="14.25" customHeight="1" thickBot="1">
      <c r="A4" s="13"/>
      <c r="B4" s="14"/>
      <c r="C4" s="15"/>
      <c r="D4" s="15"/>
      <c r="E4" s="15"/>
      <c r="F4" s="15"/>
      <c r="G4" s="15"/>
      <c r="H4" s="15"/>
      <c r="I4" s="15"/>
      <c r="J4" s="15"/>
      <c r="K4" s="16"/>
      <c r="L4" s="16"/>
      <c r="M4" s="17"/>
      <c r="O4" s="102" t="s">
        <v>8</v>
      </c>
    </row>
    <row r="5" spans="1:15" ht="13.5" thickBot="1">
      <c r="A5" s="172" t="s">
        <v>60</v>
      </c>
      <c r="B5" s="173"/>
      <c r="C5" s="173"/>
      <c r="D5" s="173"/>
      <c r="E5" s="173"/>
      <c r="F5" s="173"/>
      <c r="G5" s="173"/>
      <c r="H5" s="173"/>
      <c r="I5" s="173"/>
      <c r="J5" s="173"/>
      <c r="K5" s="173"/>
      <c r="L5" s="173"/>
      <c r="M5" s="174"/>
      <c r="O5" s="102" t="s">
        <v>10</v>
      </c>
    </row>
    <row r="6" spans="1:15" ht="13.5" thickBot="1">
      <c r="A6" s="52"/>
      <c r="B6" s="5"/>
      <c r="C6" s="5"/>
      <c r="D6" s="5"/>
      <c r="E6" s="5"/>
      <c r="F6" s="5"/>
      <c r="G6" s="5"/>
      <c r="H6" s="5"/>
      <c r="I6" s="5"/>
      <c r="J6" s="5"/>
      <c r="K6" s="5"/>
      <c r="L6" s="5"/>
      <c r="M6" s="53"/>
      <c r="O6" s="21" t="s">
        <v>72</v>
      </c>
    </row>
    <row r="7" spans="1:15" ht="30" customHeight="1" thickBot="1">
      <c r="A7" s="195" t="s">
        <v>1</v>
      </c>
      <c r="B7" s="196"/>
      <c r="C7" s="231" t="s">
        <v>54</v>
      </c>
      <c r="D7" s="232"/>
      <c r="E7" s="232"/>
      <c r="F7" s="232"/>
      <c r="G7" s="232"/>
      <c r="H7" s="233"/>
      <c r="I7" s="195" t="s">
        <v>2</v>
      </c>
      <c r="J7" s="197"/>
      <c r="K7" s="196"/>
      <c r="L7" s="234" t="s">
        <v>3</v>
      </c>
      <c r="M7" s="235"/>
      <c r="O7" s="102" t="s">
        <v>13</v>
      </c>
    </row>
    <row r="8" spans="1:15" ht="30" customHeight="1" thickBot="1">
      <c r="A8" s="195" t="s">
        <v>4</v>
      </c>
      <c r="B8" s="196"/>
      <c r="C8" s="231" t="s">
        <v>124</v>
      </c>
      <c r="D8" s="232"/>
      <c r="E8" s="232"/>
      <c r="F8" s="232"/>
      <c r="G8" s="232"/>
      <c r="H8" s="232"/>
      <c r="I8" s="232"/>
      <c r="J8" s="232"/>
      <c r="K8" s="232"/>
      <c r="L8" s="232"/>
      <c r="M8" s="233"/>
      <c r="O8" s="102" t="s">
        <v>18</v>
      </c>
    </row>
    <row r="9" spans="1:16" ht="30" customHeight="1" thickBot="1">
      <c r="A9" s="195" t="s">
        <v>5</v>
      </c>
      <c r="B9" s="196"/>
      <c r="C9" s="241" t="s">
        <v>68</v>
      </c>
      <c r="D9" s="242"/>
      <c r="E9" s="242"/>
      <c r="F9" s="242"/>
      <c r="G9" s="242"/>
      <c r="H9" s="242"/>
      <c r="I9" s="242"/>
      <c r="J9" s="242"/>
      <c r="K9" s="242"/>
      <c r="L9" s="242"/>
      <c r="M9" s="243"/>
      <c r="O9" s="102" t="s">
        <v>20</v>
      </c>
      <c r="P9" s="18"/>
    </row>
    <row r="10" spans="1:15" ht="13.5" thickBot="1">
      <c r="A10" s="2"/>
      <c r="B10" s="102"/>
      <c r="C10" s="102"/>
      <c r="D10" s="102"/>
      <c r="E10" s="102"/>
      <c r="F10" s="102"/>
      <c r="G10" s="102"/>
      <c r="H10" s="102"/>
      <c r="I10" s="102"/>
      <c r="J10" s="102"/>
      <c r="K10" s="102"/>
      <c r="L10" s="102"/>
      <c r="M10" s="54"/>
      <c r="O10" s="21" t="s">
        <v>74</v>
      </c>
    </row>
    <row r="11" spans="1:15" ht="30" customHeight="1" thickBot="1">
      <c r="A11" s="195" t="s">
        <v>7</v>
      </c>
      <c r="B11" s="196"/>
      <c r="C11" s="227" t="s">
        <v>172</v>
      </c>
      <c r="D11" s="228"/>
      <c r="E11" s="228"/>
      <c r="F11" s="228"/>
      <c r="G11" s="228"/>
      <c r="H11" s="228"/>
      <c r="I11" s="228"/>
      <c r="J11" s="228"/>
      <c r="K11" s="28" t="s">
        <v>82</v>
      </c>
      <c r="L11" s="229" t="s">
        <v>126</v>
      </c>
      <c r="M11" s="230"/>
      <c r="O11" s="102" t="s">
        <v>21</v>
      </c>
    </row>
    <row r="12" spans="1:15" ht="30" customHeight="1" thickBot="1">
      <c r="A12" s="195" t="s">
        <v>9</v>
      </c>
      <c r="B12" s="196"/>
      <c r="C12" s="231" t="s">
        <v>157</v>
      </c>
      <c r="D12" s="232"/>
      <c r="E12" s="232"/>
      <c r="F12" s="232"/>
      <c r="G12" s="232"/>
      <c r="H12" s="232"/>
      <c r="I12" s="232"/>
      <c r="J12" s="232"/>
      <c r="K12" s="232"/>
      <c r="L12" s="232"/>
      <c r="M12" s="233"/>
      <c r="O12" s="102" t="s">
        <v>0</v>
      </c>
    </row>
    <row r="13" spans="1:15" ht="38.25" customHeight="1" thickBot="1">
      <c r="A13" s="195" t="s">
        <v>98</v>
      </c>
      <c r="B13" s="196"/>
      <c r="C13" s="231" t="s">
        <v>158</v>
      </c>
      <c r="D13" s="232"/>
      <c r="E13" s="232"/>
      <c r="F13" s="232"/>
      <c r="G13" s="232"/>
      <c r="H13" s="232"/>
      <c r="I13" s="232"/>
      <c r="J13" s="232"/>
      <c r="K13" s="232"/>
      <c r="L13" s="232"/>
      <c r="M13" s="233"/>
      <c r="O13" s="1" t="s">
        <v>121</v>
      </c>
    </row>
    <row r="14" spans="1:15" ht="30" customHeight="1" thickBot="1">
      <c r="A14" s="195" t="s">
        <v>108</v>
      </c>
      <c r="B14" s="196"/>
      <c r="C14" s="231" t="s">
        <v>113</v>
      </c>
      <c r="D14" s="232"/>
      <c r="E14" s="232"/>
      <c r="F14" s="232"/>
      <c r="G14" s="232"/>
      <c r="H14" s="232"/>
      <c r="I14" s="232"/>
      <c r="J14" s="232"/>
      <c r="K14" s="232"/>
      <c r="L14" s="232"/>
      <c r="M14" s="233"/>
      <c r="O14" s="1" t="s">
        <v>122</v>
      </c>
    </row>
    <row r="15" spans="1:15" ht="30" customHeight="1" thickBot="1">
      <c r="A15" s="195" t="s">
        <v>114</v>
      </c>
      <c r="B15" s="196"/>
      <c r="C15" s="231" t="s">
        <v>134</v>
      </c>
      <c r="D15" s="232"/>
      <c r="E15" s="232"/>
      <c r="F15" s="232"/>
      <c r="G15" s="232"/>
      <c r="H15" s="232"/>
      <c r="I15" s="232"/>
      <c r="J15" s="232"/>
      <c r="K15" s="232"/>
      <c r="L15" s="232"/>
      <c r="M15" s="233"/>
      <c r="O15" s="102" t="s">
        <v>24</v>
      </c>
    </row>
    <row r="16" spans="1:15" ht="13.5" thickBot="1">
      <c r="A16" s="2"/>
      <c r="B16" s="102"/>
      <c r="C16" s="102"/>
      <c r="D16" s="102"/>
      <c r="E16" s="102"/>
      <c r="F16" s="102"/>
      <c r="G16" s="102"/>
      <c r="H16" s="102"/>
      <c r="I16" s="102"/>
      <c r="J16" s="102"/>
      <c r="K16" s="102"/>
      <c r="L16" s="102"/>
      <c r="M16" s="54"/>
      <c r="O16" s="102" t="s">
        <v>25</v>
      </c>
    </row>
    <row r="17" spans="1:15" ht="17.25" customHeight="1" thickBot="1">
      <c r="A17" s="183" t="s">
        <v>11</v>
      </c>
      <c r="B17" s="185"/>
      <c r="C17" s="183" t="s">
        <v>76</v>
      </c>
      <c r="D17" s="185"/>
      <c r="E17" s="183" t="s">
        <v>12</v>
      </c>
      <c r="F17" s="184"/>
      <c r="G17" s="184"/>
      <c r="H17" s="184"/>
      <c r="I17" s="184"/>
      <c r="J17" s="184"/>
      <c r="K17" s="184"/>
      <c r="L17" s="184"/>
      <c r="M17" s="185"/>
      <c r="O17" s="21" t="s">
        <v>83</v>
      </c>
    </row>
    <row r="18" spans="1:15" ht="53.25" customHeight="1" thickBot="1">
      <c r="A18" s="186"/>
      <c r="B18" s="188"/>
      <c r="C18" s="186"/>
      <c r="D18" s="188"/>
      <c r="E18" s="6" t="s">
        <v>14</v>
      </c>
      <c r="F18" s="195" t="s">
        <v>15</v>
      </c>
      <c r="G18" s="197"/>
      <c r="H18" s="196"/>
      <c r="I18" s="51" t="s">
        <v>16</v>
      </c>
      <c r="J18" s="195" t="s">
        <v>95</v>
      </c>
      <c r="K18" s="197"/>
      <c r="L18" s="196"/>
      <c r="M18" s="6" t="s">
        <v>17</v>
      </c>
      <c r="O18" s="102" t="s">
        <v>27</v>
      </c>
    </row>
    <row r="19" spans="1:15" ht="30" customHeight="1" thickBot="1">
      <c r="A19" s="212" t="s">
        <v>166</v>
      </c>
      <c r="B19" s="213"/>
      <c r="C19" s="218" t="s">
        <v>97</v>
      </c>
      <c r="D19" s="206"/>
      <c r="E19" s="4">
        <v>1</v>
      </c>
      <c r="F19" s="221" t="s">
        <v>165</v>
      </c>
      <c r="G19" s="222"/>
      <c r="H19" s="223"/>
      <c r="I19" s="101" t="s">
        <v>97</v>
      </c>
      <c r="J19" s="224" t="s">
        <v>160</v>
      </c>
      <c r="K19" s="225"/>
      <c r="L19" s="226"/>
      <c r="M19" s="7" t="s">
        <v>121</v>
      </c>
      <c r="O19" s="102" t="s">
        <v>28</v>
      </c>
    </row>
    <row r="20" spans="1:15" ht="30" customHeight="1" thickBot="1">
      <c r="A20" s="214"/>
      <c r="B20" s="215"/>
      <c r="C20" s="219"/>
      <c r="D20" s="207"/>
      <c r="E20" s="4">
        <v>2</v>
      </c>
      <c r="F20" s="221" t="s">
        <v>159</v>
      </c>
      <c r="G20" s="222"/>
      <c r="H20" s="223"/>
      <c r="I20" s="101" t="s">
        <v>97</v>
      </c>
      <c r="J20" s="224" t="s">
        <v>161</v>
      </c>
      <c r="K20" s="225"/>
      <c r="L20" s="226"/>
      <c r="M20" s="7" t="s">
        <v>121</v>
      </c>
      <c r="O20" s="102" t="s">
        <v>3</v>
      </c>
    </row>
    <row r="21" spans="1:15" ht="30" customHeight="1" thickBot="1">
      <c r="A21" s="214"/>
      <c r="B21" s="215"/>
      <c r="C21" s="219"/>
      <c r="D21" s="207"/>
      <c r="E21" s="4"/>
      <c r="F21" s="221"/>
      <c r="G21" s="222"/>
      <c r="H21" s="223"/>
      <c r="I21" s="101"/>
      <c r="J21" s="224"/>
      <c r="K21" s="225"/>
      <c r="L21" s="226"/>
      <c r="M21" s="7"/>
      <c r="O21" s="102" t="s">
        <v>29</v>
      </c>
    </row>
    <row r="22" spans="1:15" ht="30" customHeight="1" thickBot="1">
      <c r="A22" s="216"/>
      <c r="B22" s="217"/>
      <c r="C22" s="220"/>
      <c r="D22" s="209"/>
      <c r="E22" s="4"/>
      <c r="F22" s="221"/>
      <c r="G22" s="222"/>
      <c r="H22" s="223"/>
      <c r="I22" s="101"/>
      <c r="J22" s="224"/>
      <c r="K22" s="225"/>
      <c r="L22" s="226"/>
      <c r="M22" s="7"/>
      <c r="O22" s="102"/>
    </row>
    <row r="23" spans="1:40" ht="13.5" thickBot="1">
      <c r="A23" s="2"/>
      <c r="B23" s="102"/>
      <c r="C23" s="102"/>
      <c r="D23" s="102"/>
      <c r="E23" s="102"/>
      <c r="F23" s="102"/>
      <c r="G23" s="102"/>
      <c r="H23" s="102"/>
      <c r="I23" s="102"/>
      <c r="J23" s="102"/>
      <c r="K23" s="102"/>
      <c r="L23" s="102"/>
      <c r="M23" s="54"/>
      <c r="O23" s="21" t="s">
        <v>70</v>
      </c>
      <c r="AN23" s="1">
        <v>2002</v>
      </c>
    </row>
    <row r="24" spans="1:40" ht="45.75" customHeight="1" thickBot="1">
      <c r="A24" s="6" t="s">
        <v>22</v>
      </c>
      <c r="B24" s="100" t="s">
        <v>10</v>
      </c>
      <c r="C24" s="50" t="s">
        <v>73</v>
      </c>
      <c r="D24" s="100" t="s">
        <v>18</v>
      </c>
      <c r="E24" s="6" t="s">
        <v>23</v>
      </c>
      <c r="F24" s="59" t="s">
        <v>168</v>
      </c>
      <c r="G24" s="6" t="s">
        <v>96</v>
      </c>
      <c r="H24" s="55" t="s">
        <v>145</v>
      </c>
      <c r="I24" s="6" t="s">
        <v>106</v>
      </c>
      <c r="J24" s="55" t="s">
        <v>145</v>
      </c>
      <c r="K24" s="6" t="s">
        <v>107</v>
      </c>
      <c r="L24" s="191" t="s">
        <v>145</v>
      </c>
      <c r="M24" s="192"/>
      <c r="O24" s="75" t="s">
        <v>48</v>
      </c>
      <c r="AN24" s="1">
        <f>AN23+1</f>
        <v>2003</v>
      </c>
    </row>
    <row r="25" spans="1:15" ht="16.5" customHeight="1" thickBot="1">
      <c r="A25" s="170" t="s">
        <v>26</v>
      </c>
      <c r="B25" s="168" t="s">
        <v>121</v>
      </c>
      <c r="C25" s="170" t="s">
        <v>75</v>
      </c>
      <c r="D25" s="168" t="s">
        <v>121</v>
      </c>
      <c r="E25" s="170" t="s">
        <v>115</v>
      </c>
      <c r="F25" s="68" t="s">
        <v>118</v>
      </c>
      <c r="G25" s="58">
        <v>2020</v>
      </c>
      <c r="H25" s="58">
        <v>2021</v>
      </c>
      <c r="I25" s="58">
        <v>2022</v>
      </c>
      <c r="J25" s="58">
        <v>2023</v>
      </c>
      <c r="K25" s="58">
        <v>2024</v>
      </c>
      <c r="L25" s="179" t="s">
        <v>196</v>
      </c>
      <c r="M25" s="180"/>
      <c r="O25" s="75" t="s">
        <v>49</v>
      </c>
    </row>
    <row r="26" spans="1:15" ht="30" customHeight="1" thickBot="1">
      <c r="A26" s="171"/>
      <c r="B26" s="169"/>
      <c r="C26" s="171"/>
      <c r="D26" s="169"/>
      <c r="E26" s="178"/>
      <c r="F26" s="67" t="s">
        <v>116</v>
      </c>
      <c r="G26" s="55" t="s">
        <v>145</v>
      </c>
      <c r="H26" s="55" t="s">
        <v>145</v>
      </c>
      <c r="I26" s="55" t="s">
        <v>145</v>
      </c>
      <c r="J26" s="55" t="s">
        <v>145</v>
      </c>
      <c r="K26" s="55" t="s">
        <v>145</v>
      </c>
      <c r="L26" s="251" t="s">
        <v>145</v>
      </c>
      <c r="M26" s="252"/>
      <c r="O26" s="75" t="s">
        <v>61</v>
      </c>
    </row>
    <row r="27" spans="1:15" ht="30" customHeight="1" thickBot="1">
      <c r="A27" s="73"/>
      <c r="B27" s="70"/>
      <c r="C27" s="69"/>
      <c r="D27" s="69"/>
      <c r="E27" s="171"/>
      <c r="F27" s="71" t="s">
        <v>117</v>
      </c>
      <c r="G27" s="55" t="s">
        <v>145</v>
      </c>
      <c r="H27" s="55" t="s">
        <v>145</v>
      </c>
      <c r="I27" s="55" t="s">
        <v>145</v>
      </c>
      <c r="J27" s="55" t="s">
        <v>145</v>
      </c>
      <c r="K27" s="55" t="s">
        <v>145</v>
      </c>
      <c r="L27" s="191" t="s">
        <v>145</v>
      </c>
      <c r="M27" s="192"/>
      <c r="O27" s="76" t="s">
        <v>62</v>
      </c>
    </row>
    <row r="28" spans="1:40" ht="13.5" thickBot="1">
      <c r="A28" s="2"/>
      <c r="B28" s="102"/>
      <c r="C28" s="102"/>
      <c r="D28" s="102"/>
      <c r="E28" s="102"/>
      <c r="F28" s="102"/>
      <c r="G28" s="102"/>
      <c r="H28" s="102"/>
      <c r="I28" s="102"/>
      <c r="J28" s="102"/>
      <c r="K28" s="102"/>
      <c r="L28" s="102"/>
      <c r="M28" s="54"/>
      <c r="O28" s="75" t="s">
        <v>50</v>
      </c>
      <c r="AN28" s="1" t="e">
        <f>#REF!+1</f>
        <v>#REF!</v>
      </c>
    </row>
    <row r="29" spans="1:40" ht="24.75" customHeight="1" thickBot="1">
      <c r="A29" s="183" t="s">
        <v>94</v>
      </c>
      <c r="B29" s="184"/>
      <c r="C29" s="185"/>
      <c r="D29" s="201" t="s">
        <v>77</v>
      </c>
      <c r="E29" s="202"/>
      <c r="F29" s="109">
        <v>0</v>
      </c>
      <c r="G29" s="31" t="s">
        <v>87</v>
      </c>
      <c r="H29" s="108" t="s">
        <v>162</v>
      </c>
      <c r="I29" s="203" t="s">
        <v>88</v>
      </c>
      <c r="J29" s="204"/>
      <c r="K29" s="25"/>
      <c r="L29" s="205"/>
      <c r="M29" s="206"/>
      <c r="O29" s="75" t="s">
        <v>51</v>
      </c>
      <c r="AN29" s="1" t="e">
        <f>AN28+1</f>
        <v>#REF!</v>
      </c>
    </row>
    <row r="30" spans="1:40" ht="24.75" customHeight="1" thickBot="1">
      <c r="A30" s="198"/>
      <c r="B30" s="199"/>
      <c r="C30" s="200"/>
      <c r="D30" s="210" t="s">
        <v>78</v>
      </c>
      <c r="E30" s="211"/>
      <c r="F30" s="104"/>
      <c r="G30" s="32"/>
      <c r="H30" s="89"/>
      <c r="I30" s="23"/>
      <c r="J30" s="24"/>
      <c r="K30" s="24"/>
      <c r="L30" s="189"/>
      <c r="M30" s="207"/>
      <c r="O30" s="75" t="s">
        <v>52</v>
      </c>
      <c r="AN30" s="1" t="e">
        <f>#REF!+1</f>
        <v>#REF!</v>
      </c>
    </row>
    <row r="31" spans="1:40" ht="24.75" customHeight="1" thickBot="1">
      <c r="A31" s="186"/>
      <c r="B31" s="187"/>
      <c r="C31" s="188"/>
      <c r="D31" s="193" t="s">
        <v>79</v>
      </c>
      <c r="E31" s="194"/>
      <c r="F31" s="110">
        <v>1</v>
      </c>
      <c r="G31" s="33" t="s">
        <v>87</v>
      </c>
      <c r="H31" s="88" t="s">
        <v>163</v>
      </c>
      <c r="I31" s="26"/>
      <c r="J31" s="27"/>
      <c r="K31" s="27"/>
      <c r="L31" s="208"/>
      <c r="M31" s="209"/>
      <c r="O31" s="75" t="s">
        <v>63</v>
      </c>
      <c r="AN31" s="1" t="e">
        <f>#REF!+1</f>
        <v>#REF!</v>
      </c>
    </row>
    <row r="32" spans="1:40" ht="13.5" thickBot="1">
      <c r="A32" s="2"/>
      <c r="B32" s="102"/>
      <c r="C32" s="102"/>
      <c r="D32" s="102"/>
      <c r="E32" s="102"/>
      <c r="F32" s="102"/>
      <c r="G32" s="102"/>
      <c r="H32" s="102"/>
      <c r="I32" s="102"/>
      <c r="J32" s="102"/>
      <c r="K32" s="102"/>
      <c r="L32" s="102"/>
      <c r="M32" s="54"/>
      <c r="O32" s="75" t="s">
        <v>64</v>
      </c>
      <c r="AN32" s="1" t="e">
        <f>#REF!+1</f>
        <v>#REF!</v>
      </c>
    </row>
    <row r="33" spans="1:40" ht="13.5" customHeight="1" thickBot="1">
      <c r="A33" s="172" t="s">
        <v>30</v>
      </c>
      <c r="B33" s="173"/>
      <c r="C33" s="173"/>
      <c r="D33" s="173"/>
      <c r="E33" s="173"/>
      <c r="F33" s="173"/>
      <c r="G33" s="173"/>
      <c r="H33" s="173"/>
      <c r="I33" s="173"/>
      <c r="J33" s="173"/>
      <c r="K33" s="173"/>
      <c r="L33" s="173"/>
      <c r="M33" s="174"/>
      <c r="O33" s="75" t="s">
        <v>54</v>
      </c>
      <c r="AN33" s="1" t="e">
        <f>AN32+1</f>
        <v>#REF!</v>
      </c>
    </row>
    <row r="34" spans="1:40" ht="13.5" thickBot="1">
      <c r="A34" s="2"/>
      <c r="B34" s="102"/>
      <c r="C34" s="102"/>
      <c r="D34" s="102"/>
      <c r="E34" s="102"/>
      <c r="F34" s="102"/>
      <c r="G34" s="102"/>
      <c r="H34" s="102"/>
      <c r="I34" s="102"/>
      <c r="J34" s="102"/>
      <c r="K34" s="102"/>
      <c r="L34" s="102"/>
      <c r="M34" s="54"/>
      <c r="O34" s="75" t="s">
        <v>55</v>
      </c>
      <c r="AN34" s="1" t="e">
        <f>AN33+1</f>
        <v>#REF!</v>
      </c>
    </row>
    <row r="35" spans="1:38" ht="71.25" customHeight="1" thickBot="1">
      <c r="A35" s="105"/>
      <c r="B35" s="117" t="s">
        <v>31</v>
      </c>
      <c r="C35" s="118" t="s">
        <v>32</v>
      </c>
      <c r="D35" s="118" t="s">
        <v>165</v>
      </c>
      <c r="E35" s="118" t="s">
        <v>159</v>
      </c>
      <c r="F35" s="118">
        <f>F21</f>
        <v>0</v>
      </c>
      <c r="G35" s="118">
        <f>F22</f>
        <v>0</v>
      </c>
      <c r="H35" s="119" t="s">
        <v>89</v>
      </c>
      <c r="I35" s="120" t="s">
        <v>93</v>
      </c>
      <c r="J35" s="102"/>
      <c r="K35" s="102"/>
      <c r="L35" s="102"/>
      <c r="M35" s="103"/>
      <c r="O35" s="75" t="s">
        <v>53</v>
      </c>
      <c r="AI35"/>
      <c r="AL35" s="1"/>
    </row>
    <row r="36" spans="1:38" ht="27" customHeight="1">
      <c r="A36" s="105"/>
      <c r="B36" s="47" t="s">
        <v>33</v>
      </c>
      <c r="C36" s="134">
        <v>100</v>
      </c>
      <c r="D36" s="121">
        <v>127060900.86</v>
      </c>
      <c r="E36" s="121">
        <v>183425308.408</v>
      </c>
      <c r="F36" s="48"/>
      <c r="G36" s="48"/>
      <c r="H36" s="122">
        <f>+D36-E36</f>
        <v>-56364407.54799999</v>
      </c>
      <c r="I36" s="150">
        <v>1</v>
      </c>
      <c r="J36" s="102"/>
      <c r="K36" s="102"/>
      <c r="L36" s="102"/>
      <c r="M36" s="103"/>
      <c r="O36" s="75" t="s">
        <v>65</v>
      </c>
      <c r="AI36"/>
      <c r="AL36" s="1"/>
    </row>
    <row r="37" spans="1:38" ht="27" customHeight="1">
      <c r="A37" s="105"/>
      <c r="B37" s="35" t="s">
        <v>34</v>
      </c>
      <c r="C37" s="135">
        <v>100</v>
      </c>
      <c r="D37" s="93">
        <v>68429125.86</v>
      </c>
      <c r="E37" s="93">
        <v>82787464.288</v>
      </c>
      <c r="F37" s="30"/>
      <c r="G37" s="30"/>
      <c r="H37" s="107">
        <f>+D37-E37</f>
        <v>-14358338.428000003</v>
      </c>
      <c r="I37" s="115">
        <v>1</v>
      </c>
      <c r="J37" s="102"/>
      <c r="K37" s="102"/>
      <c r="L37" s="102"/>
      <c r="M37" s="103"/>
      <c r="O37" s="75" t="s">
        <v>66</v>
      </c>
      <c r="AI37"/>
      <c r="AL37" s="1"/>
    </row>
    <row r="38" spans="1:38" ht="27" customHeight="1">
      <c r="A38" s="105"/>
      <c r="B38" s="35" t="s">
        <v>35</v>
      </c>
      <c r="C38" s="135">
        <v>100</v>
      </c>
      <c r="D38" s="93">
        <v>266129468.86</v>
      </c>
      <c r="E38" s="8">
        <v>273003695.536</v>
      </c>
      <c r="F38" s="30"/>
      <c r="G38" s="30"/>
      <c r="H38" s="107">
        <f>+D38-E38</f>
        <v>-6874226.675999999</v>
      </c>
      <c r="I38" s="115">
        <v>1</v>
      </c>
      <c r="J38" s="102"/>
      <c r="K38" s="102"/>
      <c r="L38" s="102"/>
      <c r="M38" s="103"/>
      <c r="O38" s="21" t="s">
        <v>69</v>
      </c>
      <c r="AI38"/>
      <c r="AL38" s="1"/>
    </row>
    <row r="39" spans="1:38" ht="27" customHeight="1" thickBot="1">
      <c r="A39" s="105"/>
      <c r="B39" s="36" t="s">
        <v>36</v>
      </c>
      <c r="C39" s="136">
        <v>100</v>
      </c>
      <c r="D39" s="123">
        <v>77237286.86</v>
      </c>
      <c r="E39" s="37">
        <v>115789616.624</v>
      </c>
      <c r="F39" s="38"/>
      <c r="G39" s="38"/>
      <c r="H39" s="126">
        <f>+D39-E39</f>
        <v>-38552329.764</v>
      </c>
      <c r="I39" s="115">
        <v>1</v>
      </c>
      <c r="J39" s="102"/>
      <c r="K39" s="102"/>
      <c r="L39" s="102"/>
      <c r="M39" s="103"/>
      <c r="O39" s="9" t="s">
        <v>67</v>
      </c>
      <c r="AI39"/>
      <c r="AL39" s="1"/>
    </row>
    <row r="40" spans="1:16" ht="12.75">
      <c r="A40" s="2"/>
      <c r="B40" s="102"/>
      <c r="C40" s="102"/>
      <c r="D40" s="102"/>
      <c r="E40" s="102"/>
      <c r="F40" s="102"/>
      <c r="G40" s="102"/>
      <c r="H40" s="102"/>
      <c r="I40" s="102"/>
      <c r="J40" s="102"/>
      <c r="K40" s="102"/>
      <c r="L40" s="102"/>
      <c r="M40" s="54"/>
      <c r="N40" s="102"/>
      <c r="O40" s="9" t="s">
        <v>68</v>
      </c>
      <c r="P40" s="102"/>
    </row>
    <row r="41" spans="1:40" ht="12.75">
      <c r="A41" s="2"/>
      <c r="B41" s="102"/>
      <c r="C41" s="102"/>
      <c r="D41" s="102"/>
      <c r="E41" s="102"/>
      <c r="F41" s="102"/>
      <c r="G41" s="102"/>
      <c r="H41" s="102"/>
      <c r="I41" s="102"/>
      <c r="J41" s="102"/>
      <c r="K41" s="102"/>
      <c r="L41" s="102"/>
      <c r="M41" s="54"/>
      <c r="O41" s="9" t="s">
        <v>56</v>
      </c>
      <c r="AN41" s="1" t="e">
        <f>#REF!+1</f>
        <v>#REF!</v>
      </c>
    </row>
    <row r="42" spans="1:15" ht="12.75">
      <c r="A42" s="2"/>
      <c r="B42" s="102"/>
      <c r="C42" s="102"/>
      <c r="D42" s="102"/>
      <c r="E42" s="102"/>
      <c r="F42" s="102"/>
      <c r="G42" s="102"/>
      <c r="H42" s="102"/>
      <c r="I42" s="102"/>
      <c r="J42" s="102"/>
      <c r="K42" s="102"/>
      <c r="L42" s="102"/>
      <c r="M42" s="54"/>
      <c r="O42" s="9" t="s">
        <v>46</v>
      </c>
    </row>
    <row r="43" spans="1:15" ht="12.75">
      <c r="A43" s="2"/>
      <c r="B43" s="102"/>
      <c r="C43" s="102"/>
      <c r="D43" s="102"/>
      <c r="E43" s="102"/>
      <c r="F43" s="102"/>
      <c r="G43" s="102"/>
      <c r="H43" s="102"/>
      <c r="I43" s="102"/>
      <c r="J43" s="102"/>
      <c r="K43" s="102"/>
      <c r="L43" s="102"/>
      <c r="M43" s="54"/>
      <c r="O43" s="102" t="s">
        <v>47</v>
      </c>
    </row>
    <row r="44" spans="1:15" ht="12.75">
      <c r="A44" s="2"/>
      <c r="B44" s="102"/>
      <c r="C44" s="102"/>
      <c r="D44" s="102"/>
      <c r="E44" s="102"/>
      <c r="F44" s="102"/>
      <c r="G44" s="102"/>
      <c r="H44" s="102"/>
      <c r="I44" s="102"/>
      <c r="J44" s="102"/>
      <c r="K44" s="102"/>
      <c r="L44" s="102"/>
      <c r="M44" s="54"/>
      <c r="O44" s="102" t="s">
        <v>81</v>
      </c>
    </row>
    <row r="45" spans="1:15" ht="12.75">
      <c r="A45" s="2"/>
      <c r="B45" s="102"/>
      <c r="C45" s="102"/>
      <c r="D45" s="102"/>
      <c r="E45" s="102"/>
      <c r="F45" s="102"/>
      <c r="G45" s="102"/>
      <c r="H45" s="102"/>
      <c r="I45" s="102"/>
      <c r="J45" s="102"/>
      <c r="K45" s="102"/>
      <c r="L45" s="102"/>
      <c r="M45" s="54"/>
      <c r="O45" s="21" t="s">
        <v>84</v>
      </c>
    </row>
    <row r="46" spans="1:15" ht="12.75">
      <c r="A46" s="2"/>
      <c r="B46" s="102"/>
      <c r="C46" s="102"/>
      <c r="D46" s="102"/>
      <c r="E46" s="102"/>
      <c r="F46" s="102"/>
      <c r="G46" s="102"/>
      <c r="H46" s="102"/>
      <c r="I46" s="102"/>
      <c r="J46" s="102"/>
      <c r="K46" s="102"/>
      <c r="L46" s="102"/>
      <c r="M46" s="54"/>
      <c r="O46" s="102" t="s">
        <v>86</v>
      </c>
    </row>
    <row r="47" spans="1:15" ht="12.75">
      <c r="A47" s="2"/>
      <c r="B47" s="102"/>
      <c r="C47" s="102"/>
      <c r="D47" s="102"/>
      <c r="E47" s="102"/>
      <c r="F47" s="102"/>
      <c r="G47" s="102"/>
      <c r="H47" s="102"/>
      <c r="I47" s="102"/>
      <c r="J47" s="102"/>
      <c r="K47" s="102"/>
      <c r="L47" s="102"/>
      <c r="M47" s="54"/>
      <c r="O47" s="102" t="s">
        <v>97</v>
      </c>
    </row>
    <row r="48" spans="1:15" ht="12.75">
      <c r="A48" s="2"/>
      <c r="B48" s="102"/>
      <c r="C48" s="102"/>
      <c r="D48" s="102"/>
      <c r="E48" s="102"/>
      <c r="F48" s="102"/>
      <c r="G48" s="102"/>
      <c r="H48" s="102"/>
      <c r="I48" s="102"/>
      <c r="J48" s="102"/>
      <c r="K48" s="102"/>
      <c r="L48" s="102"/>
      <c r="M48" s="54"/>
      <c r="O48" s="102" t="s">
        <v>85</v>
      </c>
    </row>
    <row r="49" spans="1:15" ht="12.75">
      <c r="A49" s="2"/>
      <c r="B49" s="102"/>
      <c r="C49" s="102"/>
      <c r="D49" s="102"/>
      <c r="E49" s="102"/>
      <c r="F49" s="102"/>
      <c r="G49" s="102"/>
      <c r="H49" s="102"/>
      <c r="I49" s="102"/>
      <c r="J49" s="102"/>
      <c r="K49" s="102"/>
      <c r="L49" s="102"/>
      <c r="M49" s="54"/>
      <c r="O49" s="102" t="s">
        <v>99</v>
      </c>
    </row>
    <row r="50" spans="1:40" ht="28.5" customHeight="1">
      <c r="A50" s="2"/>
      <c r="B50" s="102"/>
      <c r="C50" s="102"/>
      <c r="D50" s="102"/>
      <c r="E50" s="102"/>
      <c r="F50" s="102"/>
      <c r="G50" s="102"/>
      <c r="H50" s="102"/>
      <c r="I50" s="102"/>
      <c r="J50" s="102"/>
      <c r="K50" s="102"/>
      <c r="L50" s="102"/>
      <c r="M50" s="54"/>
      <c r="O50" s="102" t="s">
        <v>100</v>
      </c>
      <c r="AN50" s="1" t="e">
        <f>AN41+1</f>
        <v>#REF!</v>
      </c>
    </row>
    <row r="51" spans="1:40" ht="19.5" customHeight="1">
      <c r="A51" s="2"/>
      <c r="B51" s="102"/>
      <c r="C51" s="102"/>
      <c r="D51" s="102"/>
      <c r="E51" s="102"/>
      <c r="F51" s="102"/>
      <c r="G51" s="102"/>
      <c r="H51" s="102"/>
      <c r="I51" s="102"/>
      <c r="J51" s="102"/>
      <c r="K51" s="102"/>
      <c r="L51" s="102"/>
      <c r="M51" s="54"/>
      <c r="O51" s="102" t="s">
        <v>101</v>
      </c>
      <c r="AN51" s="1" t="e">
        <f aca="true" t="shared" si="0" ref="AN51:AN68">AN50+1</f>
        <v>#REF!</v>
      </c>
    </row>
    <row r="52" spans="1:40" ht="12.75">
      <c r="A52" s="2"/>
      <c r="B52" s="102"/>
      <c r="C52" s="102"/>
      <c r="D52" s="102"/>
      <c r="E52" s="102"/>
      <c r="F52" s="102"/>
      <c r="G52" s="102"/>
      <c r="H52" s="102"/>
      <c r="I52" s="102"/>
      <c r="J52" s="102"/>
      <c r="K52" s="102"/>
      <c r="L52" s="102"/>
      <c r="M52" s="54"/>
      <c r="O52" s="102" t="s">
        <v>102</v>
      </c>
      <c r="AN52" s="1" t="e">
        <f t="shared" si="0"/>
        <v>#REF!</v>
      </c>
    </row>
    <row r="53" spans="1:40" ht="12.75">
      <c r="A53" s="2"/>
      <c r="B53" s="102"/>
      <c r="C53" s="102"/>
      <c r="D53" s="102"/>
      <c r="E53" s="102"/>
      <c r="F53" s="102"/>
      <c r="G53" s="102"/>
      <c r="H53" s="102"/>
      <c r="I53" s="102"/>
      <c r="J53" s="102"/>
      <c r="K53" s="102"/>
      <c r="L53" s="102"/>
      <c r="M53" s="54"/>
      <c r="O53" s="102" t="s">
        <v>103</v>
      </c>
      <c r="AN53" s="1" t="e">
        <f t="shared" si="0"/>
        <v>#REF!</v>
      </c>
    </row>
    <row r="54" spans="1:40" ht="12.75">
      <c r="A54" s="2"/>
      <c r="B54" s="102"/>
      <c r="C54" s="102"/>
      <c r="D54" s="102"/>
      <c r="E54" s="102"/>
      <c r="F54" s="102"/>
      <c r="G54" s="102"/>
      <c r="H54" s="102"/>
      <c r="I54" s="102"/>
      <c r="J54" s="102"/>
      <c r="K54" s="102"/>
      <c r="L54" s="102"/>
      <c r="M54" s="54"/>
      <c r="O54" s="102" t="s">
        <v>105</v>
      </c>
      <c r="AN54" s="1" t="e">
        <f t="shared" si="0"/>
        <v>#REF!</v>
      </c>
    </row>
    <row r="55" spans="1:40" ht="12.75">
      <c r="A55" s="2"/>
      <c r="B55" s="102"/>
      <c r="C55" s="102"/>
      <c r="D55" s="102"/>
      <c r="E55" s="102"/>
      <c r="F55" s="102"/>
      <c r="G55" s="102"/>
      <c r="H55" s="102"/>
      <c r="I55" s="102"/>
      <c r="J55" s="102"/>
      <c r="K55" s="102"/>
      <c r="L55" s="102"/>
      <c r="M55" s="54"/>
      <c r="O55" s="102" t="s">
        <v>104</v>
      </c>
      <c r="AN55" s="1" t="e">
        <f t="shared" si="0"/>
        <v>#REF!</v>
      </c>
    </row>
    <row r="56" spans="1:40" ht="16.5" customHeight="1" thickBot="1">
      <c r="A56" s="2"/>
      <c r="B56" s="102"/>
      <c r="C56" s="102"/>
      <c r="D56" s="102"/>
      <c r="E56" s="102"/>
      <c r="F56" s="102"/>
      <c r="G56" s="102"/>
      <c r="H56" s="102"/>
      <c r="I56" s="102"/>
      <c r="J56" s="102"/>
      <c r="K56" s="102"/>
      <c r="L56" s="102"/>
      <c r="M56" s="54"/>
      <c r="O56" s="21" t="s">
        <v>109</v>
      </c>
      <c r="AN56" s="1" t="e">
        <f t="shared" si="0"/>
        <v>#REF!</v>
      </c>
    </row>
    <row r="57" spans="1:40" ht="13.5" customHeight="1" thickBot="1">
      <c r="A57" s="172" t="s">
        <v>37</v>
      </c>
      <c r="B57" s="173"/>
      <c r="C57" s="173"/>
      <c r="D57" s="173"/>
      <c r="E57" s="173"/>
      <c r="F57" s="173"/>
      <c r="G57" s="173"/>
      <c r="H57" s="173"/>
      <c r="I57" s="173"/>
      <c r="J57" s="173"/>
      <c r="K57" s="173"/>
      <c r="L57" s="173"/>
      <c r="M57" s="174"/>
      <c r="O57" s="102" t="s">
        <v>111</v>
      </c>
      <c r="AN57" s="1" t="e">
        <f>#REF!+1</f>
        <v>#REF!</v>
      </c>
    </row>
    <row r="58" spans="1:40" ht="13.5" thickBot="1">
      <c r="A58" s="2"/>
      <c r="B58" s="102"/>
      <c r="C58" s="102"/>
      <c r="D58" s="102"/>
      <c r="E58" s="102"/>
      <c r="F58" s="102"/>
      <c r="G58" s="102"/>
      <c r="H58" s="102"/>
      <c r="I58" s="102"/>
      <c r="J58" s="102"/>
      <c r="K58" s="102"/>
      <c r="L58" s="102"/>
      <c r="M58" s="54"/>
      <c r="O58" s="102" t="s">
        <v>112</v>
      </c>
      <c r="AN58" s="1" t="e">
        <f t="shared" si="0"/>
        <v>#REF!</v>
      </c>
    </row>
    <row r="59" spans="1:40" ht="25.5" customHeight="1" thickBot="1">
      <c r="A59" s="170" t="s">
        <v>38</v>
      </c>
      <c r="B59" s="183" t="s">
        <v>39</v>
      </c>
      <c r="C59" s="184"/>
      <c r="D59" s="184"/>
      <c r="E59" s="185"/>
      <c r="F59" s="195" t="s">
        <v>90</v>
      </c>
      <c r="G59" s="196"/>
      <c r="H59" s="183" t="s">
        <v>40</v>
      </c>
      <c r="I59" s="184"/>
      <c r="J59" s="184"/>
      <c r="K59" s="184"/>
      <c r="L59" s="184"/>
      <c r="M59" s="185"/>
      <c r="O59" s="1" t="s">
        <v>123</v>
      </c>
      <c r="AN59" s="1" t="e">
        <f t="shared" si="0"/>
        <v>#REF!</v>
      </c>
    </row>
    <row r="60" spans="1:15" ht="25.5" customHeight="1" thickBot="1">
      <c r="A60" s="171"/>
      <c r="B60" s="186"/>
      <c r="C60" s="187"/>
      <c r="D60" s="187"/>
      <c r="E60" s="188"/>
      <c r="F60" s="6" t="s">
        <v>91</v>
      </c>
      <c r="G60" s="51" t="s">
        <v>92</v>
      </c>
      <c r="H60" s="186"/>
      <c r="I60" s="187"/>
      <c r="J60" s="187"/>
      <c r="K60" s="187"/>
      <c r="L60" s="187"/>
      <c r="M60" s="188"/>
      <c r="O60" s="1" t="s">
        <v>113</v>
      </c>
    </row>
    <row r="61" spans="1:40" ht="168.75" customHeight="1" thickBot="1">
      <c r="A61" s="10" t="s">
        <v>33</v>
      </c>
      <c r="B61" s="253" t="s">
        <v>184</v>
      </c>
      <c r="C61" s="254"/>
      <c r="D61" s="254"/>
      <c r="E61" s="254"/>
      <c r="F61" s="34"/>
      <c r="G61" s="106" t="s">
        <v>169</v>
      </c>
      <c r="H61" s="165"/>
      <c r="I61" s="166"/>
      <c r="J61" s="166"/>
      <c r="K61" s="166"/>
      <c r="L61" s="166"/>
      <c r="M61" s="167"/>
      <c r="AN61" s="1" t="e">
        <f>AN59+1</f>
        <v>#REF!</v>
      </c>
    </row>
    <row r="62" spans="1:40" ht="228" customHeight="1" thickBot="1">
      <c r="A62" s="10" t="s">
        <v>34</v>
      </c>
      <c r="B62" s="253" t="s">
        <v>207</v>
      </c>
      <c r="C62" s="254"/>
      <c r="D62" s="254"/>
      <c r="E62" s="254"/>
      <c r="F62" s="34"/>
      <c r="G62" s="149" t="s">
        <v>142</v>
      </c>
      <c r="H62" s="165"/>
      <c r="I62" s="166"/>
      <c r="J62" s="166"/>
      <c r="K62" s="166"/>
      <c r="L62" s="166"/>
      <c r="M62" s="167"/>
      <c r="AN62" s="1" t="e">
        <f t="shared" si="0"/>
        <v>#REF!</v>
      </c>
    </row>
    <row r="63" spans="1:40" ht="183.75" customHeight="1" thickBot="1">
      <c r="A63" s="10" t="s">
        <v>41</v>
      </c>
      <c r="B63" s="253" t="s">
        <v>212</v>
      </c>
      <c r="C63" s="254"/>
      <c r="D63" s="254"/>
      <c r="E63" s="254"/>
      <c r="F63" s="34"/>
      <c r="G63" s="149" t="s">
        <v>142</v>
      </c>
      <c r="H63" s="165"/>
      <c r="I63" s="166"/>
      <c r="J63" s="166"/>
      <c r="K63" s="166"/>
      <c r="L63" s="166"/>
      <c r="M63" s="167"/>
      <c r="AN63" s="1" t="e">
        <f>#REF!+1</f>
        <v>#REF!</v>
      </c>
    </row>
    <row r="64" spans="1:40" ht="192" customHeight="1" thickBot="1">
      <c r="A64" s="10" t="s">
        <v>36</v>
      </c>
      <c r="B64" s="253" t="s">
        <v>217</v>
      </c>
      <c r="C64" s="254"/>
      <c r="D64" s="254"/>
      <c r="E64" s="254"/>
      <c r="F64" s="34"/>
      <c r="G64" s="127" t="s">
        <v>142</v>
      </c>
      <c r="H64" s="165"/>
      <c r="I64" s="166"/>
      <c r="J64" s="166"/>
      <c r="K64" s="166"/>
      <c r="L64" s="166"/>
      <c r="M64" s="167"/>
      <c r="AN64" s="1" t="e">
        <f t="shared" si="0"/>
        <v>#REF!</v>
      </c>
    </row>
    <row r="65" spans="1:40" ht="49.5" customHeight="1" thickBot="1">
      <c r="A65" s="10" t="s">
        <v>42</v>
      </c>
      <c r="B65" s="253" t="s">
        <v>226</v>
      </c>
      <c r="C65" s="254"/>
      <c r="D65" s="254"/>
      <c r="E65" s="254"/>
      <c r="F65" s="34"/>
      <c r="G65" s="127" t="s">
        <v>142</v>
      </c>
      <c r="H65" s="165"/>
      <c r="I65" s="166"/>
      <c r="J65" s="166"/>
      <c r="K65" s="166"/>
      <c r="L65" s="166"/>
      <c r="M65" s="167"/>
      <c r="AN65" s="1" t="e">
        <f>#REF!+1</f>
        <v>#REF!</v>
      </c>
    </row>
    <row r="66" spans="1:40" ht="24.75" customHeight="1">
      <c r="A66" s="102"/>
      <c r="B66" s="190"/>
      <c r="C66" s="190"/>
      <c r="D66" s="190"/>
      <c r="E66" s="190"/>
      <c r="F66" s="190"/>
      <c r="G66" s="190"/>
      <c r="H66" s="190"/>
      <c r="I66" s="190"/>
      <c r="J66" s="190"/>
      <c r="K66" s="190"/>
      <c r="L66" s="190"/>
      <c r="M66" s="190"/>
      <c r="AN66" s="1" t="e">
        <f t="shared" si="0"/>
        <v>#REF!</v>
      </c>
    </row>
    <row r="67" spans="1:40" ht="24.75" customHeight="1" hidden="1">
      <c r="A67" s="102"/>
      <c r="B67" s="190"/>
      <c r="C67" s="190"/>
      <c r="D67" s="190"/>
      <c r="E67" s="190"/>
      <c r="F67" s="190"/>
      <c r="G67" s="190"/>
      <c r="H67" s="190"/>
      <c r="I67" s="190"/>
      <c r="J67" s="190"/>
      <c r="K67" s="190"/>
      <c r="L67" s="190"/>
      <c r="M67" s="190"/>
      <c r="AN67" s="1" t="e">
        <f t="shared" si="0"/>
        <v>#REF!</v>
      </c>
    </row>
    <row r="68" spans="1:40" ht="24.75" customHeight="1" hidden="1">
      <c r="A68" s="102"/>
      <c r="B68" s="190"/>
      <c r="C68" s="190"/>
      <c r="D68" s="190"/>
      <c r="E68" s="190"/>
      <c r="F68" s="190"/>
      <c r="G68" s="190"/>
      <c r="H68" s="190"/>
      <c r="I68" s="190"/>
      <c r="J68" s="190"/>
      <c r="K68" s="190"/>
      <c r="L68" s="190"/>
      <c r="M68" s="190"/>
      <c r="AN68" s="1" t="e">
        <f t="shared" si="0"/>
        <v>#REF!</v>
      </c>
    </row>
    <row r="69" spans="1:13" ht="24.75" customHeight="1" hidden="1">
      <c r="A69" s="102"/>
      <c r="B69" s="190"/>
      <c r="C69" s="190"/>
      <c r="D69" s="190"/>
      <c r="E69" s="190"/>
      <c r="F69" s="190"/>
      <c r="G69" s="190"/>
      <c r="H69" s="190"/>
      <c r="I69" s="190"/>
      <c r="J69" s="190"/>
      <c r="K69" s="190"/>
      <c r="L69" s="190"/>
      <c r="M69" s="190"/>
    </row>
    <row r="70" spans="1:13" ht="24.75" customHeight="1" hidden="1">
      <c r="A70" s="102"/>
      <c r="B70" s="190"/>
      <c r="C70" s="190"/>
      <c r="D70" s="190"/>
      <c r="E70" s="190"/>
      <c r="F70" s="190"/>
      <c r="G70" s="190"/>
      <c r="H70" s="190"/>
      <c r="I70" s="190"/>
      <c r="J70" s="190"/>
      <c r="K70" s="190"/>
      <c r="L70" s="190"/>
      <c r="M70" s="190"/>
    </row>
    <row r="71" spans="1:13" ht="12.75" hidden="1">
      <c r="A71" s="102"/>
      <c r="B71" s="102"/>
      <c r="C71" s="102"/>
      <c r="D71" s="102"/>
      <c r="E71" s="102"/>
      <c r="F71" s="102"/>
      <c r="G71" s="102"/>
      <c r="H71" s="102"/>
      <c r="I71" s="102"/>
      <c r="J71" s="102"/>
      <c r="K71" s="102"/>
      <c r="L71" s="102"/>
      <c r="M71" s="102"/>
    </row>
    <row r="86" spans="2:11" ht="15" hidden="1">
      <c r="B86" s="102"/>
      <c r="C86" s="102"/>
      <c r="D86" s="102"/>
      <c r="E86" s="102"/>
      <c r="F86" s="189"/>
      <c r="G86" s="189"/>
      <c r="H86" s="189"/>
      <c r="I86" s="11" t="s">
        <v>43</v>
      </c>
      <c r="K86" s="12"/>
    </row>
    <row r="87" spans="2:11" ht="15" hidden="1">
      <c r="B87" s="102"/>
      <c r="C87" s="102"/>
      <c r="D87" s="102"/>
      <c r="E87" s="102"/>
      <c r="F87" s="189"/>
      <c r="G87" s="189"/>
      <c r="H87" s="189"/>
      <c r="I87" s="11" t="s">
        <v>44</v>
      </c>
      <c r="K87" s="12"/>
    </row>
    <row r="88" spans="2:11" ht="15" hidden="1">
      <c r="B88" s="102"/>
      <c r="C88" s="102"/>
      <c r="D88" s="102"/>
      <c r="E88" s="102"/>
      <c r="F88" s="189"/>
      <c r="G88" s="189"/>
      <c r="H88" s="189"/>
      <c r="I88" s="11" t="s">
        <v>45</v>
      </c>
      <c r="K88" s="12"/>
    </row>
    <row r="89" spans="2:11" ht="15" hidden="1">
      <c r="B89" s="102"/>
      <c r="C89" s="102"/>
      <c r="D89" s="102"/>
      <c r="E89" s="102"/>
      <c r="F89" s="189"/>
      <c r="G89" s="189"/>
      <c r="H89" s="189"/>
      <c r="K89" s="12"/>
    </row>
    <row r="90" spans="2:11" ht="15" hidden="1">
      <c r="B90" s="102"/>
      <c r="C90" s="102"/>
      <c r="D90" s="102"/>
      <c r="E90" s="102"/>
      <c r="F90" s="189"/>
      <c r="G90" s="189"/>
      <c r="H90" s="189"/>
      <c r="K90" s="12"/>
    </row>
    <row r="91" spans="2:11" ht="15" hidden="1">
      <c r="B91" s="102"/>
      <c r="C91" s="102"/>
      <c r="D91" s="102"/>
      <c r="E91" s="102"/>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5" ht="12.75" hidden="1">
      <c r="B124" s="102"/>
      <c r="C124" s="102"/>
      <c r="D124" s="102"/>
      <c r="E124" s="10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8">
    <cfRule type="cellIs" priority="46" dxfId="2" operator="between">
      <formula>$L$31</formula>
      <formula>$M$31</formula>
    </cfRule>
    <cfRule type="cellIs" priority="47" dxfId="1" operator="between">
      <formula>$L$30</formula>
      <formula>$M$30</formula>
    </cfRule>
    <cfRule type="cellIs" priority="48" dxfId="0" operator="between">
      <formula>#REF!</formula>
      <formula>$M$29</formula>
    </cfRule>
  </conditionalFormatting>
  <conditionalFormatting sqref="H38">
    <cfRule type="cellIs" priority="43" dxfId="2" operator="between">
      <formula>$K$34</formula>
      <formula>$L$34</formula>
    </cfRule>
    <cfRule type="cellIs" priority="44" dxfId="1" operator="between">
      <formula>$K$32</formula>
      <formula>$L$32</formula>
    </cfRule>
    <cfRule type="cellIs" priority="45" dxfId="0" operator="between">
      <formula>$K$30</formula>
      <formula>$L$30</formula>
    </cfRule>
  </conditionalFormatting>
  <conditionalFormatting sqref="H38">
    <cfRule type="cellIs" priority="40" dxfId="2" operator="between">
      <formula>$K$34</formula>
      <formula>$L$34</formula>
    </cfRule>
    <cfRule type="cellIs" priority="41" dxfId="1" operator="between">
      <formula>$K$32</formula>
      <formula>$L$32</formula>
    </cfRule>
    <cfRule type="cellIs" priority="42" dxfId="0" operator="between">
      <formula>$K$30</formula>
      <formula>$L$30</formula>
    </cfRule>
  </conditionalFormatting>
  <conditionalFormatting sqref="H39">
    <cfRule type="cellIs" priority="37" dxfId="2" operator="between">
      <formula>$L$31</formula>
      <formula>$M$31</formula>
    </cfRule>
    <cfRule type="cellIs" priority="38" dxfId="1" operator="between">
      <formula>$L$30</formula>
      <formula>$M$30</formula>
    </cfRule>
    <cfRule type="cellIs" priority="39" dxfId="0" operator="between">
      <formula>#REF!</formula>
      <formula>$M$29</formula>
    </cfRule>
  </conditionalFormatting>
  <conditionalFormatting sqref="H39">
    <cfRule type="cellIs" priority="34" dxfId="2" operator="between">
      <formula>$K$34</formula>
      <formula>$L$34</formula>
    </cfRule>
    <cfRule type="cellIs" priority="35" dxfId="1" operator="between">
      <formula>$K$32</formula>
      <formula>$L$32</formula>
    </cfRule>
    <cfRule type="cellIs" priority="36" dxfId="0" operator="between">
      <formula>$K$30</formula>
      <formula>$L$30</formula>
    </cfRule>
  </conditionalFormatting>
  <conditionalFormatting sqref="H39">
    <cfRule type="cellIs" priority="31" dxfId="2" operator="between">
      <formula>$K$34</formula>
      <formula>$L$34</formula>
    </cfRule>
    <cfRule type="cellIs" priority="32" dxfId="1" operator="between">
      <formula>$K$32</formula>
      <formula>$L$32</formula>
    </cfRule>
    <cfRule type="cellIs" priority="33" dxfId="0" operator="between">
      <formula>$K$30</formula>
      <formula>$L$30</formula>
    </cfRule>
  </conditionalFormatting>
  <conditionalFormatting sqref="H36:I36">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6">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6">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7">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7">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I37">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I38">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customProperties>
    <customPr name="_pios_id" r:id="rId3"/>
  </customProperties>
  <drawing r:id="rId1"/>
</worksheet>
</file>

<file path=xl/worksheets/sheet7.xml><?xml version="1.0" encoding="utf-8"?>
<worksheet xmlns="http://schemas.openxmlformats.org/spreadsheetml/2006/main" xmlns:r="http://schemas.openxmlformats.org/officeDocument/2006/relationships">
  <dimension ref="A1:AN149"/>
  <sheetViews>
    <sheetView showGridLines="0" view="pageBreakPreview" zoomScaleNormal="80" zoomScaleSheetLayoutView="100" zoomScalePageLayoutView="0" workbookViewId="0" topLeftCell="A1">
      <selection activeCell="H36" sqref="H36:H39"/>
    </sheetView>
  </sheetViews>
  <sheetFormatPr defaultColWidth="11.421875" defaultRowHeight="12.75" customHeight="1" zeroHeight="1"/>
  <cols>
    <col min="1" max="1" width="17.421875" style="1" customWidth="1"/>
    <col min="2" max="2" width="22.42187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37"/>
      <c r="B1" s="237"/>
      <c r="C1" s="238" t="s">
        <v>58</v>
      </c>
      <c r="D1" s="238"/>
      <c r="E1" s="238"/>
      <c r="F1" s="238"/>
      <c r="G1" s="238"/>
      <c r="H1" s="238"/>
      <c r="I1" s="238"/>
      <c r="J1" s="238"/>
      <c r="K1" s="239" t="s">
        <v>59</v>
      </c>
      <c r="L1" s="239"/>
      <c r="M1" s="239"/>
    </row>
    <row r="2" spans="1:15" ht="25.5" customHeight="1" thickBot="1">
      <c r="A2" s="237"/>
      <c r="B2" s="237"/>
      <c r="C2" s="238"/>
      <c r="D2" s="238"/>
      <c r="E2" s="238"/>
      <c r="F2" s="238"/>
      <c r="G2" s="238"/>
      <c r="H2" s="238"/>
      <c r="I2" s="238"/>
      <c r="J2" s="238"/>
      <c r="K2" s="240" t="s">
        <v>119</v>
      </c>
      <c r="L2" s="240"/>
      <c r="M2" s="240"/>
      <c r="O2" s="21" t="s">
        <v>71</v>
      </c>
    </row>
    <row r="3" spans="1:15" ht="25.5" customHeight="1" thickBot="1">
      <c r="A3" s="237"/>
      <c r="B3" s="237"/>
      <c r="C3" s="238"/>
      <c r="D3" s="238"/>
      <c r="E3" s="238"/>
      <c r="F3" s="238"/>
      <c r="G3" s="238"/>
      <c r="H3" s="238"/>
      <c r="I3" s="238"/>
      <c r="J3" s="238"/>
      <c r="K3" s="240" t="s">
        <v>120</v>
      </c>
      <c r="L3" s="240"/>
      <c r="M3" s="240"/>
      <c r="O3" s="102" t="s">
        <v>6</v>
      </c>
    </row>
    <row r="4" spans="1:15" ht="14.25" customHeight="1" thickBot="1">
      <c r="A4" s="13"/>
      <c r="B4" s="14"/>
      <c r="C4" s="15"/>
      <c r="D4" s="15"/>
      <c r="E4" s="15"/>
      <c r="F4" s="15"/>
      <c r="G4" s="15"/>
      <c r="H4" s="15"/>
      <c r="I4" s="15"/>
      <c r="J4" s="15"/>
      <c r="K4" s="16"/>
      <c r="L4" s="16"/>
      <c r="M4" s="17"/>
      <c r="O4" s="102" t="s">
        <v>8</v>
      </c>
    </row>
    <row r="5" spans="1:15" ht="13.5" thickBot="1">
      <c r="A5" s="172" t="s">
        <v>60</v>
      </c>
      <c r="B5" s="173"/>
      <c r="C5" s="173"/>
      <c r="D5" s="173"/>
      <c r="E5" s="173"/>
      <c r="F5" s="173"/>
      <c r="G5" s="173"/>
      <c r="H5" s="173"/>
      <c r="I5" s="173"/>
      <c r="J5" s="173"/>
      <c r="K5" s="173"/>
      <c r="L5" s="173"/>
      <c r="M5" s="174"/>
      <c r="O5" s="102" t="s">
        <v>10</v>
      </c>
    </row>
    <row r="6" spans="1:15" ht="13.5" thickBot="1">
      <c r="A6" s="52"/>
      <c r="B6" s="5"/>
      <c r="C6" s="5"/>
      <c r="D6" s="5"/>
      <c r="E6" s="5"/>
      <c r="F6" s="5"/>
      <c r="G6" s="5"/>
      <c r="H6" s="5"/>
      <c r="I6" s="5"/>
      <c r="J6" s="5"/>
      <c r="K6" s="5"/>
      <c r="L6" s="5"/>
      <c r="M6" s="53"/>
      <c r="O6" s="21" t="s">
        <v>72</v>
      </c>
    </row>
    <row r="7" spans="1:15" ht="30" customHeight="1" thickBot="1">
      <c r="A7" s="195" t="s">
        <v>1</v>
      </c>
      <c r="B7" s="196"/>
      <c r="C7" s="231" t="s">
        <v>54</v>
      </c>
      <c r="D7" s="232"/>
      <c r="E7" s="232"/>
      <c r="F7" s="232"/>
      <c r="G7" s="232"/>
      <c r="H7" s="233"/>
      <c r="I7" s="195" t="s">
        <v>2</v>
      </c>
      <c r="J7" s="197"/>
      <c r="K7" s="196"/>
      <c r="L7" s="234" t="s">
        <v>3</v>
      </c>
      <c r="M7" s="235"/>
      <c r="O7" s="102" t="s">
        <v>13</v>
      </c>
    </row>
    <row r="8" spans="1:15" ht="30" customHeight="1" thickBot="1">
      <c r="A8" s="195" t="s">
        <v>4</v>
      </c>
      <c r="B8" s="196"/>
      <c r="C8" s="231" t="s">
        <v>124</v>
      </c>
      <c r="D8" s="232"/>
      <c r="E8" s="232"/>
      <c r="F8" s="232"/>
      <c r="G8" s="232"/>
      <c r="H8" s="232"/>
      <c r="I8" s="232"/>
      <c r="J8" s="232"/>
      <c r="K8" s="232"/>
      <c r="L8" s="232"/>
      <c r="M8" s="233"/>
      <c r="O8" s="102" t="s">
        <v>18</v>
      </c>
    </row>
    <row r="9" spans="1:16" ht="30" customHeight="1" thickBot="1">
      <c r="A9" s="195" t="s">
        <v>5</v>
      </c>
      <c r="B9" s="196"/>
      <c r="C9" s="241" t="s">
        <v>68</v>
      </c>
      <c r="D9" s="242"/>
      <c r="E9" s="242"/>
      <c r="F9" s="242"/>
      <c r="G9" s="242"/>
      <c r="H9" s="242"/>
      <c r="I9" s="242"/>
      <c r="J9" s="242"/>
      <c r="K9" s="242"/>
      <c r="L9" s="242"/>
      <c r="M9" s="243"/>
      <c r="O9" s="102" t="s">
        <v>20</v>
      </c>
      <c r="P9" s="18"/>
    </row>
    <row r="10" spans="1:15" ht="13.5" thickBot="1">
      <c r="A10" s="2"/>
      <c r="B10" s="102"/>
      <c r="C10" s="102"/>
      <c r="D10" s="102"/>
      <c r="E10" s="102"/>
      <c r="F10" s="102"/>
      <c r="G10" s="102"/>
      <c r="H10" s="102"/>
      <c r="I10" s="102"/>
      <c r="J10" s="102"/>
      <c r="K10" s="102"/>
      <c r="L10" s="102"/>
      <c r="M10" s="54"/>
      <c r="O10" s="21" t="s">
        <v>74</v>
      </c>
    </row>
    <row r="11" spans="1:15" ht="30" customHeight="1" thickBot="1">
      <c r="A11" s="195" t="s">
        <v>7</v>
      </c>
      <c r="B11" s="196"/>
      <c r="C11" s="227" t="s">
        <v>173</v>
      </c>
      <c r="D11" s="228"/>
      <c r="E11" s="228"/>
      <c r="F11" s="228"/>
      <c r="G11" s="228"/>
      <c r="H11" s="228"/>
      <c r="I11" s="228"/>
      <c r="J11" s="228"/>
      <c r="K11" s="28" t="s">
        <v>82</v>
      </c>
      <c r="L11" s="229" t="s">
        <v>126</v>
      </c>
      <c r="M11" s="230"/>
      <c r="O11" s="102" t="s">
        <v>21</v>
      </c>
    </row>
    <row r="12" spans="1:15" ht="30" customHeight="1" thickBot="1">
      <c r="A12" s="195" t="s">
        <v>9</v>
      </c>
      <c r="B12" s="196"/>
      <c r="C12" s="231" t="s">
        <v>164</v>
      </c>
      <c r="D12" s="232"/>
      <c r="E12" s="232"/>
      <c r="F12" s="232"/>
      <c r="G12" s="232"/>
      <c r="H12" s="232"/>
      <c r="I12" s="232"/>
      <c r="J12" s="232"/>
      <c r="K12" s="232"/>
      <c r="L12" s="232"/>
      <c r="M12" s="233"/>
      <c r="O12" s="102" t="s">
        <v>0</v>
      </c>
    </row>
    <row r="13" spans="1:15" ht="46.5" customHeight="1" thickBot="1">
      <c r="A13" s="195" t="s">
        <v>98</v>
      </c>
      <c r="B13" s="196"/>
      <c r="C13" s="231" t="s">
        <v>170</v>
      </c>
      <c r="D13" s="232"/>
      <c r="E13" s="232"/>
      <c r="F13" s="232"/>
      <c r="G13" s="232"/>
      <c r="H13" s="232"/>
      <c r="I13" s="232"/>
      <c r="J13" s="232"/>
      <c r="K13" s="232"/>
      <c r="L13" s="232"/>
      <c r="M13" s="233"/>
      <c r="O13" s="1" t="s">
        <v>121</v>
      </c>
    </row>
    <row r="14" spans="1:15" ht="30" customHeight="1" thickBot="1">
      <c r="A14" s="195" t="s">
        <v>108</v>
      </c>
      <c r="B14" s="196"/>
      <c r="C14" s="231" t="s">
        <v>113</v>
      </c>
      <c r="D14" s="232"/>
      <c r="E14" s="232"/>
      <c r="F14" s="232"/>
      <c r="G14" s="232"/>
      <c r="H14" s="232"/>
      <c r="I14" s="232"/>
      <c r="J14" s="232"/>
      <c r="K14" s="232"/>
      <c r="L14" s="232"/>
      <c r="M14" s="233"/>
      <c r="O14" s="1" t="s">
        <v>122</v>
      </c>
    </row>
    <row r="15" spans="1:15" ht="30" customHeight="1" thickBot="1">
      <c r="A15" s="195" t="s">
        <v>114</v>
      </c>
      <c r="B15" s="196"/>
      <c r="C15" s="231" t="s">
        <v>134</v>
      </c>
      <c r="D15" s="232"/>
      <c r="E15" s="232"/>
      <c r="F15" s="232"/>
      <c r="G15" s="232"/>
      <c r="H15" s="232"/>
      <c r="I15" s="232"/>
      <c r="J15" s="232"/>
      <c r="K15" s="232"/>
      <c r="L15" s="232"/>
      <c r="M15" s="233"/>
      <c r="O15" s="102" t="s">
        <v>24</v>
      </c>
    </row>
    <row r="16" spans="1:15" ht="13.5" thickBot="1">
      <c r="A16" s="2"/>
      <c r="B16" s="102"/>
      <c r="C16" s="102"/>
      <c r="D16" s="102"/>
      <c r="E16" s="102"/>
      <c r="F16" s="102"/>
      <c r="G16" s="102"/>
      <c r="H16" s="102"/>
      <c r="I16" s="102"/>
      <c r="J16" s="102"/>
      <c r="K16" s="102"/>
      <c r="L16" s="102"/>
      <c r="M16" s="54"/>
      <c r="O16" s="102" t="s">
        <v>25</v>
      </c>
    </row>
    <row r="17" spans="1:15" ht="17.25" customHeight="1" thickBot="1">
      <c r="A17" s="183" t="s">
        <v>11</v>
      </c>
      <c r="B17" s="185"/>
      <c r="C17" s="183" t="s">
        <v>76</v>
      </c>
      <c r="D17" s="185"/>
      <c r="E17" s="183" t="s">
        <v>12</v>
      </c>
      <c r="F17" s="184"/>
      <c r="G17" s="184"/>
      <c r="H17" s="184"/>
      <c r="I17" s="184"/>
      <c r="J17" s="184"/>
      <c r="K17" s="184"/>
      <c r="L17" s="184"/>
      <c r="M17" s="185"/>
      <c r="O17" s="21" t="s">
        <v>83</v>
      </c>
    </row>
    <row r="18" spans="1:15" ht="53.25" customHeight="1" thickBot="1">
      <c r="A18" s="186"/>
      <c r="B18" s="188"/>
      <c r="C18" s="186"/>
      <c r="D18" s="188"/>
      <c r="E18" s="6" t="s">
        <v>14</v>
      </c>
      <c r="F18" s="195" t="s">
        <v>15</v>
      </c>
      <c r="G18" s="197"/>
      <c r="H18" s="196"/>
      <c r="I18" s="51" t="s">
        <v>16</v>
      </c>
      <c r="J18" s="195" t="s">
        <v>95</v>
      </c>
      <c r="K18" s="197"/>
      <c r="L18" s="196"/>
      <c r="M18" s="6" t="s">
        <v>17</v>
      </c>
      <c r="O18" s="102" t="s">
        <v>27</v>
      </c>
    </row>
    <row r="19" spans="1:15" ht="30" customHeight="1" thickBot="1">
      <c r="A19" s="212" t="s">
        <v>167</v>
      </c>
      <c r="B19" s="213"/>
      <c r="C19" s="218" t="s">
        <v>97</v>
      </c>
      <c r="D19" s="206"/>
      <c r="E19" s="4">
        <v>1</v>
      </c>
      <c r="F19" s="221" t="s">
        <v>165</v>
      </c>
      <c r="G19" s="222"/>
      <c r="H19" s="223"/>
      <c r="I19" s="101" t="s">
        <v>97</v>
      </c>
      <c r="J19" s="224" t="s">
        <v>160</v>
      </c>
      <c r="K19" s="225"/>
      <c r="L19" s="226"/>
      <c r="M19" s="7" t="s">
        <v>121</v>
      </c>
      <c r="O19" s="102" t="s">
        <v>28</v>
      </c>
    </row>
    <row r="20" spans="1:15" ht="30" customHeight="1" thickBot="1">
      <c r="A20" s="214"/>
      <c r="B20" s="215"/>
      <c r="C20" s="219"/>
      <c r="D20" s="207"/>
      <c r="E20" s="4">
        <v>2</v>
      </c>
      <c r="F20" s="221" t="s">
        <v>159</v>
      </c>
      <c r="G20" s="222"/>
      <c r="H20" s="223"/>
      <c r="I20" s="101" t="s">
        <v>97</v>
      </c>
      <c r="J20" s="224" t="s">
        <v>161</v>
      </c>
      <c r="K20" s="225"/>
      <c r="L20" s="226"/>
      <c r="M20" s="7" t="s">
        <v>121</v>
      </c>
      <c r="O20" s="102" t="s">
        <v>3</v>
      </c>
    </row>
    <row r="21" spans="1:15" ht="30" customHeight="1" thickBot="1">
      <c r="A21" s="214"/>
      <c r="B21" s="215"/>
      <c r="C21" s="219"/>
      <c r="D21" s="207"/>
      <c r="E21" s="4"/>
      <c r="F21" s="221"/>
      <c r="G21" s="222"/>
      <c r="H21" s="223"/>
      <c r="I21" s="101"/>
      <c r="J21" s="224"/>
      <c r="K21" s="225"/>
      <c r="L21" s="226"/>
      <c r="M21" s="7"/>
      <c r="O21" s="102" t="s">
        <v>29</v>
      </c>
    </row>
    <row r="22" spans="1:15" ht="30" customHeight="1" thickBot="1">
      <c r="A22" s="216"/>
      <c r="B22" s="217"/>
      <c r="C22" s="220"/>
      <c r="D22" s="209"/>
      <c r="E22" s="4"/>
      <c r="F22" s="221"/>
      <c r="G22" s="222"/>
      <c r="H22" s="223"/>
      <c r="I22" s="101"/>
      <c r="J22" s="224"/>
      <c r="K22" s="225"/>
      <c r="L22" s="226"/>
      <c r="M22" s="7"/>
      <c r="O22" s="102"/>
    </row>
    <row r="23" spans="1:40" ht="13.5" thickBot="1">
      <c r="A23" s="2"/>
      <c r="B23" s="102"/>
      <c r="C23" s="102"/>
      <c r="D23" s="102"/>
      <c r="E23" s="102"/>
      <c r="F23" s="102"/>
      <c r="G23" s="102"/>
      <c r="H23" s="102"/>
      <c r="I23" s="102"/>
      <c r="J23" s="102"/>
      <c r="K23" s="102"/>
      <c r="L23" s="102"/>
      <c r="M23" s="54"/>
      <c r="O23" s="21" t="s">
        <v>70</v>
      </c>
      <c r="AN23" s="1">
        <v>2002</v>
      </c>
    </row>
    <row r="24" spans="1:40" ht="45.75" customHeight="1" thickBot="1">
      <c r="A24" s="6" t="s">
        <v>22</v>
      </c>
      <c r="B24" s="100" t="s">
        <v>10</v>
      </c>
      <c r="C24" s="50" t="s">
        <v>73</v>
      </c>
      <c r="D24" s="100" t="s">
        <v>18</v>
      </c>
      <c r="E24" s="6" t="s">
        <v>23</v>
      </c>
      <c r="F24" s="59" t="s">
        <v>168</v>
      </c>
      <c r="G24" s="6" t="s">
        <v>96</v>
      </c>
      <c r="H24" s="55" t="s">
        <v>145</v>
      </c>
      <c r="I24" s="6" t="s">
        <v>106</v>
      </c>
      <c r="J24" s="55" t="s">
        <v>145</v>
      </c>
      <c r="K24" s="6" t="s">
        <v>107</v>
      </c>
      <c r="L24" s="191" t="s">
        <v>145</v>
      </c>
      <c r="M24" s="192"/>
      <c r="O24" s="75" t="s">
        <v>48</v>
      </c>
      <c r="AN24" s="1">
        <f>AN23+1</f>
        <v>2003</v>
      </c>
    </row>
    <row r="25" spans="1:15" ht="16.5" customHeight="1" thickBot="1">
      <c r="A25" s="170" t="s">
        <v>26</v>
      </c>
      <c r="B25" s="168" t="s">
        <v>121</v>
      </c>
      <c r="C25" s="170" t="s">
        <v>75</v>
      </c>
      <c r="D25" s="168" t="s">
        <v>121</v>
      </c>
      <c r="E25" s="170" t="s">
        <v>115</v>
      </c>
      <c r="F25" s="68" t="s">
        <v>118</v>
      </c>
      <c r="G25" s="58">
        <v>2020</v>
      </c>
      <c r="H25" s="58">
        <v>2021</v>
      </c>
      <c r="I25" s="58">
        <v>2022</v>
      </c>
      <c r="J25" s="58">
        <v>2023</v>
      </c>
      <c r="K25" s="58">
        <v>2024</v>
      </c>
      <c r="L25" s="179" t="s">
        <v>196</v>
      </c>
      <c r="M25" s="180"/>
      <c r="O25" s="75" t="s">
        <v>49</v>
      </c>
    </row>
    <row r="26" spans="1:15" ht="30" customHeight="1" thickBot="1">
      <c r="A26" s="171"/>
      <c r="B26" s="169"/>
      <c r="C26" s="171"/>
      <c r="D26" s="169"/>
      <c r="E26" s="178"/>
      <c r="F26" s="67" t="s">
        <v>116</v>
      </c>
      <c r="G26" s="55" t="s">
        <v>145</v>
      </c>
      <c r="H26" s="55" t="s">
        <v>145</v>
      </c>
      <c r="I26" s="55" t="s">
        <v>145</v>
      </c>
      <c r="J26" s="55" t="s">
        <v>145</v>
      </c>
      <c r="K26" s="55" t="s">
        <v>145</v>
      </c>
      <c r="L26" s="251" t="s">
        <v>145</v>
      </c>
      <c r="M26" s="252"/>
      <c r="O26" s="75" t="s">
        <v>61</v>
      </c>
    </row>
    <row r="27" spans="1:15" ht="30" customHeight="1" thickBot="1">
      <c r="A27" s="73"/>
      <c r="B27" s="70"/>
      <c r="C27" s="69"/>
      <c r="D27" s="69"/>
      <c r="E27" s="171"/>
      <c r="F27" s="71" t="s">
        <v>117</v>
      </c>
      <c r="G27" s="55" t="s">
        <v>145</v>
      </c>
      <c r="H27" s="55" t="s">
        <v>145</v>
      </c>
      <c r="I27" s="55" t="s">
        <v>145</v>
      </c>
      <c r="J27" s="55" t="s">
        <v>145</v>
      </c>
      <c r="K27" s="55" t="s">
        <v>145</v>
      </c>
      <c r="L27" s="191" t="s">
        <v>145</v>
      </c>
      <c r="M27" s="192"/>
      <c r="O27" s="76" t="s">
        <v>62</v>
      </c>
    </row>
    <row r="28" spans="1:40" ht="13.5" thickBot="1">
      <c r="A28" s="2"/>
      <c r="B28" s="102"/>
      <c r="C28" s="102"/>
      <c r="D28" s="102"/>
      <c r="E28" s="102"/>
      <c r="F28" s="102"/>
      <c r="G28" s="102"/>
      <c r="H28" s="102"/>
      <c r="I28" s="102"/>
      <c r="J28" s="102"/>
      <c r="K28" s="102"/>
      <c r="L28" s="102"/>
      <c r="M28" s="54"/>
      <c r="O28" s="75" t="s">
        <v>50</v>
      </c>
      <c r="AN28" s="1" t="e">
        <f>#REF!+1</f>
        <v>#REF!</v>
      </c>
    </row>
    <row r="29" spans="1:40" ht="24.75" customHeight="1" thickBot="1">
      <c r="A29" s="183" t="s">
        <v>94</v>
      </c>
      <c r="B29" s="184"/>
      <c r="C29" s="185"/>
      <c r="D29" s="201" t="s">
        <v>77</v>
      </c>
      <c r="E29" s="202"/>
      <c r="F29" s="109">
        <v>0</v>
      </c>
      <c r="G29" s="31" t="s">
        <v>87</v>
      </c>
      <c r="H29" s="108" t="s">
        <v>162</v>
      </c>
      <c r="I29" s="203" t="s">
        <v>88</v>
      </c>
      <c r="J29" s="204"/>
      <c r="K29" s="25"/>
      <c r="L29" s="205"/>
      <c r="M29" s="206"/>
      <c r="O29" s="75" t="s">
        <v>51</v>
      </c>
      <c r="AN29" s="1" t="e">
        <f>AN28+1</f>
        <v>#REF!</v>
      </c>
    </row>
    <row r="30" spans="1:40" ht="24.75" customHeight="1" thickBot="1">
      <c r="A30" s="198"/>
      <c r="B30" s="199"/>
      <c r="C30" s="200"/>
      <c r="D30" s="210" t="s">
        <v>78</v>
      </c>
      <c r="E30" s="211"/>
      <c r="F30" s="104"/>
      <c r="G30" s="32"/>
      <c r="H30" s="89"/>
      <c r="I30" s="23"/>
      <c r="J30" s="24"/>
      <c r="K30" s="24"/>
      <c r="L30" s="189"/>
      <c r="M30" s="207"/>
      <c r="O30" s="75" t="s">
        <v>52</v>
      </c>
      <c r="AN30" s="1" t="e">
        <f>#REF!+1</f>
        <v>#REF!</v>
      </c>
    </row>
    <row r="31" spans="1:40" ht="24.75" customHeight="1" thickBot="1">
      <c r="A31" s="186"/>
      <c r="B31" s="187"/>
      <c r="C31" s="188"/>
      <c r="D31" s="193" t="s">
        <v>79</v>
      </c>
      <c r="E31" s="194"/>
      <c r="F31" s="110">
        <v>1</v>
      </c>
      <c r="G31" s="33" t="s">
        <v>87</v>
      </c>
      <c r="H31" s="88" t="s">
        <v>163</v>
      </c>
      <c r="I31" s="26"/>
      <c r="J31" s="27"/>
      <c r="K31" s="27"/>
      <c r="L31" s="208"/>
      <c r="M31" s="209"/>
      <c r="O31" s="75" t="s">
        <v>63</v>
      </c>
      <c r="AN31" s="1" t="e">
        <f>#REF!+1</f>
        <v>#REF!</v>
      </c>
    </row>
    <row r="32" spans="1:40" ht="13.5" thickBot="1">
      <c r="A32" s="2"/>
      <c r="B32" s="102"/>
      <c r="C32" s="102"/>
      <c r="D32" s="102"/>
      <c r="E32" s="102"/>
      <c r="F32" s="102"/>
      <c r="G32" s="102"/>
      <c r="H32" s="102"/>
      <c r="I32" s="102"/>
      <c r="J32" s="102"/>
      <c r="K32" s="102"/>
      <c r="L32" s="102"/>
      <c r="M32" s="54"/>
      <c r="O32" s="75" t="s">
        <v>64</v>
      </c>
      <c r="AN32" s="1" t="e">
        <f>#REF!+1</f>
        <v>#REF!</v>
      </c>
    </row>
    <row r="33" spans="1:40" ht="13.5" customHeight="1" thickBot="1">
      <c r="A33" s="172" t="s">
        <v>30</v>
      </c>
      <c r="B33" s="173"/>
      <c r="C33" s="173"/>
      <c r="D33" s="173"/>
      <c r="E33" s="173"/>
      <c r="F33" s="173"/>
      <c r="G33" s="173"/>
      <c r="H33" s="173"/>
      <c r="I33" s="173"/>
      <c r="J33" s="173"/>
      <c r="K33" s="173"/>
      <c r="L33" s="173"/>
      <c r="M33" s="174"/>
      <c r="O33" s="75" t="s">
        <v>54</v>
      </c>
      <c r="AN33" s="1" t="e">
        <f>AN32+1</f>
        <v>#REF!</v>
      </c>
    </row>
    <row r="34" spans="1:40" ht="13.5" thickBot="1">
      <c r="A34" s="2"/>
      <c r="B34" s="102"/>
      <c r="C34" s="102"/>
      <c r="D34" s="102"/>
      <c r="E34" s="102"/>
      <c r="F34" s="102"/>
      <c r="G34" s="102"/>
      <c r="H34" s="102"/>
      <c r="I34" s="102"/>
      <c r="J34" s="102"/>
      <c r="K34" s="102"/>
      <c r="L34" s="102"/>
      <c r="M34" s="54"/>
      <c r="O34" s="75" t="s">
        <v>55</v>
      </c>
      <c r="AN34" s="1" t="e">
        <f>AN33+1</f>
        <v>#REF!</v>
      </c>
    </row>
    <row r="35" spans="1:38" ht="78" customHeight="1">
      <c r="A35" s="105"/>
      <c r="B35" s="111" t="s">
        <v>31</v>
      </c>
      <c r="C35" s="112" t="s">
        <v>32</v>
      </c>
      <c r="D35" s="112" t="s">
        <v>165</v>
      </c>
      <c r="E35" s="112" t="s">
        <v>159</v>
      </c>
      <c r="F35" s="112">
        <f>F21</f>
        <v>0</v>
      </c>
      <c r="G35" s="112">
        <f>F22</f>
        <v>0</v>
      </c>
      <c r="H35" s="113" t="s">
        <v>89</v>
      </c>
      <c r="I35" s="114" t="s">
        <v>93</v>
      </c>
      <c r="J35" s="102"/>
      <c r="K35" s="102"/>
      <c r="L35" s="102"/>
      <c r="M35" s="103"/>
      <c r="O35" s="75" t="s">
        <v>53</v>
      </c>
      <c r="AI35"/>
      <c r="AL35" s="1"/>
    </row>
    <row r="36" spans="1:38" ht="27" customHeight="1">
      <c r="A36" s="105"/>
      <c r="B36" s="35" t="s">
        <v>33</v>
      </c>
      <c r="C36" s="135">
        <v>100</v>
      </c>
      <c r="D36" s="93">
        <v>102220734.65</v>
      </c>
      <c r="E36" s="93">
        <v>183425308.408</v>
      </c>
      <c r="F36" s="30"/>
      <c r="G36" s="30"/>
      <c r="H36" s="107">
        <f>+D36-E36</f>
        <v>-81204573.75799999</v>
      </c>
      <c r="I36" s="115">
        <v>1</v>
      </c>
      <c r="J36" s="102"/>
      <c r="K36" s="102"/>
      <c r="L36" s="102"/>
      <c r="M36" s="103"/>
      <c r="O36" s="75" t="s">
        <v>65</v>
      </c>
      <c r="AI36"/>
      <c r="AL36" s="1"/>
    </row>
    <row r="37" spans="1:38" ht="27" customHeight="1">
      <c r="A37" s="105"/>
      <c r="B37" s="35" t="s">
        <v>34</v>
      </c>
      <c r="C37" s="135">
        <v>100</v>
      </c>
      <c r="D37" s="93">
        <v>35055204.5</v>
      </c>
      <c r="E37" s="93">
        <v>82787464.288</v>
      </c>
      <c r="F37" s="30"/>
      <c r="G37" s="30"/>
      <c r="H37" s="107">
        <f>+D37-E37</f>
        <v>-47732259.788</v>
      </c>
      <c r="I37" s="115">
        <v>1</v>
      </c>
      <c r="J37" s="102"/>
      <c r="K37" s="102"/>
      <c r="L37" s="102"/>
      <c r="M37" s="103"/>
      <c r="O37" s="75" t="s">
        <v>66</v>
      </c>
      <c r="AI37"/>
      <c r="AL37" s="1"/>
    </row>
    <row r="38" spans="1:38" ht="27" customHeight="1">
      <c r="A38" s="105"/>
      <c r="B38" s="35" t="s">
        <v>35</v>
      </c>
      <c r="C38" s="135">
        <v>100</v>
      </c>
      <c r="D38" s="93">
        <v>75125150.56</v>
      </c>
      <c r="E38" s="8">
        <v>273003695.536</v>
      </c>
      <c r="F38" s="30"/>
      <c r="G38" s="30"/>
      <c r="H38" s="107">
        <f>+D38-E38</f>
        <v>-197878544.976</v>
      </c>
      <c r="I38" s="115">
        <v>1</v>
      </c>
      <c r="J38" s="102"/>
      <c r="K38" s="102"/>
      <c r="L38" s="102"/>
      <c r="M38" s="103"/>
      <c r="O38" s="21" t="s">
        <v>69</v>
      </c>
      <c r="AI38"/>
      <c r="AL38" s="1"/>
    </row>
    <row r="39" spans="1:38" ht="27" customHeight="1" thickBot="1">
      <c r="A39" s="105"/>
      <c r="B39" s="36" t="s">
        <v>36</v>
      </c>
      <c r="C39" s="136">
        <v>100</v>
      </c>
      <c r="D39" s="123">
        <v>67499733.92</v>
      </c>
      <c r="E39" s="37">
        <v>115789616.624</v>
      </c>
      <c r="F39" s="38"/>
      <c r="G39" s="38"/>
      <c r="H39" s="126">
        <f>+D39-E39</f>
        <v>-48289882.703999996</v>
      </c>
      <c r="I39" s="115">
        <v>1</v>
      </c>
      <c r="J39" s="102"/>
      <c r="K39" s="102"/>
      <c r="L39" s="102"/>
      <c r="M39" s="103"/>
      <c r="O39" s="9" t="s">
        <v>67</v>
      </c>
      <c r="AI39"/>
      <c r="AL39" s="1"/>
    </row>
    <row r="40" spans="1:16" ht="12.75">
      <c r="A40" s="2"/>
      <c r="B40" s="102"/>
      <c r="C40" s="102"/>
      <c r="D40" s="102"/>
      <c r="E40" s="102"/>
      <c r="F40" s="102"/>
      <c r="G40" s="102"/>
      <c r="H40" s="102"/>
      <c r="I40" s="102"/>
      <c r="J40" s="102"/>
      <c r="K40" s="102"/>
      <c r="L40" s="102"/>
      <c r="M40" s="54"/>
      <c r="N40" s="102"/>
      <c r="O40" s="9" t="s">
        <v>68</v>
      </c>
      <c r="P40" s="102"/>
    </row>
    <row r="41" spans="1:40" ht="12.75">
      <c r="A41" s="2"/>
      <c r="B41" s="102"/>
      <c r="C41" s="102"/>
      <c r="D41" s="102"/>
      <c r="E41" s="102"/>
      <c r="F41" s="102"/>
      <c r="G41" s="102"/>
      <c r="H41" s="102"/>
      <c r="I41" s="102"/>
      <c r="J41" s="102"/>
      <c r="K41" s="102"/>
      <c r="L41" s="102"/>
      <c r="M41" s="54"/>
      <c r="O41" s="9" t="s">
        <v>56</v>
      </c>
      <c r="AN41" s="1" t="e">
        <f>#REF!+1</f>
        <v>#REF!</v>
      </c>
    </row>
    <row r="42" spans="1:15" ht="12.75">
      <c r="A42" s="2"/>
      <c r="B42" s="102"/>
      <c r="C42" s="102"/>
      <c r="D42" s="102"/>
      <c r="E42" s="102"/>
      <c r="F42" s="102"/>
      <c r="G42" s="102"/>
      <c r="H42" s="102"/>
      <c r="I42" s="102"/>
      <c r="J42" s="102"/>
      <c r="K42" s="102"/>
      <c r="L42" s="102"/>
      <c r="M42" s="54"/>
      <c r="O42" s="9" t="s">
        <v>46</v>
      </c>
    </row>
    <row r="43" spans="1:15" ht="12.75">
      <c r="A43" s="2"/>
      <c r="B43" s="102"/>
      <c r="C43" s="102"/>
      <c r="D43" s="102"/>
      <c r="E43" s="102"/>
      <c r="F43" s="102"/>
      <c r="G43" s="102"/>
      <c r="H43" s="102"/>
      <c r="I43" s="102"/>
      <c r="J43" s="102"/>
      <c r="K43" s="102"/>
      <c r="L43" s="102"/>
      <c r="M43" s="54"/>
      <c r="O43" s="102" t="s">
        <v>47</v>
      </c>
    </row>
    <row r="44" spans="1:15" ht="12.75">
      <c r="A44" s="2"/>
      <c r="B44" s="102"/>
      <c r="C44" s="102"/>
      <c r="D44" s="102"/>
      <c r="E44" s="102"/>
      <c r="F44" s="102"/>
      <c r="G44" s="102"/>
      <c r="H44" s="102"/>
      <c r="I44" s="102"/>
      <c r="J44" s="102"/>
      <c r="K44" s="102"/>
      <c r="L44" s="102"/>
      <c r="M44" s="54"/>
      <c r="O44" s="102" t="s">
        <v>81</v>
      </c>
    </row>
    <row r="45" spans="1:15" ht="12.75">
      <c r="A45" s="2"/>
      <c r="B45" s="102"/>
      <c r="C45" s="102"/>
      <c r="D45" s="102"/>
      <c r="E45" s="102"/>
      <c r="F45" s="102"/>
      <c r="G45" s="102"/>
      <c r="H45" s="102"/>
      <c r="I45" s="102"/>
      <c r="J45" s="102"/>
      <c r="K45" s="102"/>
      <c r="L45" s="102"/>
      <c r="M45" s="54"/>
      <c r="O45" s="21" t="s">
        <v>84</v>
      </c>
    </row>
    <row r="46" spans="1:15" ht="12.75">
      <c r="A46" s="2"/>
      <c r="B46" s="102"/>
      <c r="C46" s="102"/>
      <c r="D46" s="102"/>
      <c r="E46" s="102"/>
      <c r="F46" s="102"/>
      <c r="G46" s="102"/>
      <c r="H46" s="102"/>
      <c r="I46" s="102"/>
      <c r="J46" s="102"/>
      <c r="K46" s="102"/>
      <c r="L46" s="102"/>
      <c r="M46" s="54"/>
      <c r="O46" s="102" t="s">
        <v>86</v>
      </c>
    </row>
    <row r="47" spans="1:15" ht="12.75">
      <c r="A47" s="2"/>
      <c r="B47" s="102"/>
      <c r="C47" s="102"/>
      <c r="D47" s="102"/>
      <c r="E47" s="102"/>
      <c r="F47" s="102"/>
      <c r="G47" s="102"/>
      <c r="H47" s="102"/>
      <c r="I47" s="102"/>
      <c r="J47" s="102"/>
      <c r="K47" s="102"/>
      <c r="L47" s="102"/>
      <c r="M47" s="54"/>
      <c r="O47" s="102" t="s">
        <v>97</v>
      </c>
    </row>
    <row r="48" spans="1:15" ht="12.75">
      <c r="A48" s="2"/>
      <c r="B48" s="102"/>
      <c r="C48" s="102"/>
      <c r="D48" s="102"/>
      <c r="E48" s="102"/>
      <c r="F48" s="102"/>
      <c r="G48" s="102"/>
      <c r="H48" s="102"/>
      <c r="I48" s="102"/>
      <c r="J48" s="102"/>
      <c r="K48" s="102"/>
      <c r="L48" s="102"/>
      <c r="M48" s="54"/>
      <c r="O48" s="102" t="s">
        <v>85</v>
      </c>
    </row>
    <row r="49" spans="1:15" ht="12.75">
      <c r="A49" s="2"/>
      <c r="B49" s="102"/>
      <c r="C49" s="102"/>
      <c r="D49" s="102"/>
      <c r="E49" s="102"/>
      <c r="F49" s="102"/>
      <c r="G49" s="102"/>
      <c r="H49" s="102"/>
      <c r="I49" s="102"/>
      <c r="J49" s="102"/>
      <c r="K49" s="102"/>
      <c r="L49" s="102"/>
      <c r="M49" s="54"/>
      <c r="O49" s="102" t="s">
        <v>99</v>
      </c>
    </row>
    <row r="50" spans="1:40" ht="28.5" customHeight="1">
      <c r="A50" s="2"/>
      <c r="B50" s="102"/>
      <c r="C50" s="102"/>
      <c r="D50" s="102"/>
      <c r="E50" s="102"/>
      <c r="F50" s="102"/>
      <c r="G50" s="102"/>
      <c r="H50" s="102"/>
      <c r="I50" s="102"/>
      <c r="J50" s="102"/>
      <c r="K50" s="102"/>
      <c r="L50" s="102"/>
      <c r="M50" s="54"/>
      <c r="O50" s="102" t="s">
        <v>100</v>
      </c>
      <c r="AN50" s="1" t="e">
        <f>AN41+1</f>
        <v>#REF!</v>
      </c>
    </row>
    <row r="51" spans="1:40" ht="19.5" customHeight="1">
      <c r="A51" s="2"/>
      <c r="B51" s="102"/>
      <c r="C51" s="102"/>
      <c r="D51" s="102"/>
      <c r="E51" s="102"/>
      <c r="F51" s="102"/>
      <c r="G51" s="102"/>
      <c r="H51" s="102"/>
      <c r="I51" s="102"/>
      <c r="J51" s="102"/>
      <c r="K51" s="102"/>
      <c r="L51" s="102"/>
      <c r="M51" s="54"/>
      <c r="O51" s="102" t="s">
        <v>101</v>
      </c>
      <c r="AN51" s="1" t="e">
        <f aca="true" t="shared" si="0" ref="AN51:AN68">AN50+1</f>
        <v>#REF!</v>
      </c>
    </row>
    <row r="52" spans="1:40" ht="12.75">
      <c r="A52" s="2"/>
      <c r="B52" s="102"/>
      <c r="C52" s="102"/>
      <c r="D52" s="102"/>
      <c r="E52" s="102"/>
      <c r="F52" s="102"/>
      <c r="G52" s="102"/>
      <c r="H52" s="102"/>
      <c r="I52" s="102"/>
      <c r="J52" s="102"/>
      <c r="K52" s="102"/>
      <c r="L52" s="102"/>
      <c r="M52" s="54"/>
      <c r="O52" s="102" t="s">
        <v>102</v>
      </c>
      <c r="AN52" s="1" t="e">
        <f t="shared" si="0"/>
        <v>#REF!</v>
      </c>
    </row>
    <row r="53" spans="1:40" ht="12.75">
      <c r="A53" s="2"/>
      <c r="B53" s="102"/>
      <c r="C53" s="102"/>
      <c r="D53" s="102"/>
      <c r="E53" s="102"/>
      <c r="F53" s="102"/>
      <c r="G53" s="102"/>
      <c r="H53" s="102"/>
      <c r="I53" s="102"/>
      <c r="J53" s="102"/>
      <c r="K53" s="102"/>
      <c r="L53" s="102"/>
      <c r="M53" s="54"/>
      <c r="O53" s="102" t="s">
        <v>103</v>
      </c>
      <c r="AN53" s="1" t="e">
        <f t="shared" si="0"/>
        <v>#REF!</v>
      </c>
    </row>
    <row r="54" spans="1:40" ht="12.75">
      <c r="A54" s="2"/>
      <c r="B54" s="102"/>
      <c r="C54" s="102"/>
      <c r="D54" s="102"/>
      <c r="E54" s="102"/>
      <c r="F54" s="102"/>
      <c r="G54" s="102"/>
      <c r="H54" s="102"/>
      <c r="I54" s="102"/>
      <c r="J54" s="102"/>
      <c r="K54" s="102"/>
      <c r="L54" s="102"/>
      <c r="M54" s="54"/>
      <c r="O54" s="102" t="s">
        <v>105</v>
      </c>
      <c r="AN54" s="1" t="e">
        <f t="shared" si="0"/>
        <v>#REF!</v>
      </c>
    </row>
    <row r="55" spans="1:40" ht="12.75">
      <c r="A55" s="2"/>
      <c r="B55" s="102"/>
      <c r="C55" s="102"/>
      <c r="D55" s="102"/>
      <c r="E55" s="102"/>
      <c r="F55" s="102"/>
      <c r="G55" s="102"/>
      <c r="H55" s="102"/>
      <c r="I55" s="102"/>
      <c r="J55" s="102"/>
      <c r="K55" s="102"/>
      <c r="L55" s="102"/>
      <c r="M55" s="54"/>
      <c r="O55" s="102" t="s">
        <v>104</v>
      </c>
      <c r="AN55" s="1" t="e">
        <f t="shared" si="0"/>
        <v>#REF!</v>
      </c>
    </row>
    <row r="56" spans="1:40" ht="16.5" customHeight="1" thickBot="1">
      <c r="A56" s="2"/>
      <c r="B56" s="102"/>
      <c r="C56" s="102"/>
      <c r="D56" s="102"/>
      <c r="E56" s="102"/>
      <c r="F56" s="102"/>
      <c r="G56" s="102"/>
      <c r="H56" s="102"/>
      <c r="I56" s="102"/>
      <c r="J56" s="102"/>
      <c r="K56" s="102"/>
      <c r="L56" s="102"/>
      <c r="M56" s="54"/>
      <c r="O56" s="21" t="s">
        <v>109</v>
      </c>
      <c r="AN56" s="1" t="e">
        <f t="shared" si="0"/>
        <v>#REF!</v>
      </c>
    </row>
    <row r="57" spans="1:40" ht="13.5" customHeight="1" thickBot="1">
      <c r="A57" s="172" t="s">
        <v>37</v>
      </c>
      <c r="B57" s="173"/>
      <c r="C57" s="173"/>
      <c r="D57" s="173"/>
      <c r="E57" s="173"/>
      <c r="F57" s="173"/>
      <c r="G57" s="173"/>
      <c r="H57" s="173"/>
      <c r="I57" s="173"/>
      <c r="J57" s="173"/>
      <c r="K57" s="173"/>
      <c r="L57" s="173"/>
      <c r="M57" s="174"/>
      <c r="O57" s="102" t="s">
        <v>111</v>
      </c>
      <c r="AN57" s="1" t="e">
        <f>#REF!+1</f>
        <v>#REF!</v>
      </c>
    </row>
    <row r="58" spans="1:40" ht="13.5" thickBot="1">
      <c r="A58" s="2"/>
      <c r="B58" s="102"/>
      <c r="C58" s="102"/>
      <c r="D58" s="102"/>
      <c r="E58" s="102"/>
      <c r="F58" s="102"/>
      <c r="G58" s="102"/>
      <c r="H58" s="102"/>
      <c r="I58" s="102"/>
      <c r="J58" s="102"/>
      <c r="K58" s="102"/>
      <c r="L58" s="102"/>
      <c r="M58" s="54"/>
      <c r="O58" s="102" t="s">
        <v>112</v>
      </c>
      <c r="AN58" s="1" t="e">
        <f t="shared" si="0"/>
        <v>#REF!</v>
      </c>
    </row>
    <row r="59" spans="1:40" ht="25.5" customHeight="1" thickBot="1">
      <c r="A59" s="170" t="s">
        <v>38</v>
      </c>
      <c r="B59" s="183" t="s">
        <v>39</v>
      </c>
      <c r="C59" s="184"/>
      <c r="D59" s="184"/>
      <c r="E59" s="185"/>
      <c r="F59" s="195" t="s">
        <v>90</v>
      </c>
      <c r="G59" s="196"/>
      <c r="H59" s="183" t="s">
        <v>40</v>
      </c>
      <c r="I59" s="184"/>
      <c r="J59" s="184"/>
      <c r="K59" s="184"/>
      <c r="L59" s="184"/>
      <c r="M59" s="185"/>
      <c r="O59" s="1" t="s">
        <v>123</v>
      </c>
      <c r="AN59" s="1" t="e">
        <f t="shared" si="0"/>
        <v>#REF!</v>
      </c>
    </row>
    <row r="60" spans="1:15" ht="25.5" customHeight="1" thickBot="1">
      <c r="A60" s="171"/>
      <c r="B60" s="186"/>
      <c r="C60" s="187"/>
      <c r="D60" s="187"/>
      <c r="E60" s="188"/>
      <c r="F60" s="6" t="s">
        <v>91</v>
      </c>
      <c r="G60" s="51" t="s">
        <v>92</v>
      </c>
      <c r="H60" s="186"/>
      <c r="I60" s="187"/>
      <c r="J60" s="187"/>
      <c r="K60" s="187"/>
      <c r="L60" s="187"/>
      <c r="M60" s="188"/>
      <c r="O60" s="1" t="s">
        <v>113</v>
      </c>
    </row>
    <row r="61" spans="1:40" ht="175.5" customHeight="1" thickBot="1">
      <c r="A61" s="10" t="s">
        <v>33</v>
      </c>
      <c r="B61" s="253" t="s">
        <v>183</v>
      </c>
      <c r="C61" s="254"/>
      <c r="D61" s="254"/>
      <c r="E61" s="254"/>
      <c r="F61" s="34"/>
      <c r="G61" s="106" t="s">
        <v>169</v>
      </c>
      <c r="H61" s="165"/>
      <c r="I61" s="166"/>
      <c r="J61" s="166"/>
      <c r="K61" s="166"/>
      <c r="L61" s="166"/>
      <c r="M61" s="167"/>
      <c r="AN61" s="1" t="e">
        <f>AN59+1</f>
        <v>#REF!</v>
      </c>
    </row>
    <row r="62" spans="1:40" ht="172.5" customHeight="1" thickBot="1">
      <c r="A62" s="10" t="s">
        <v>34</v>
      </c>
      <c r="B62" s="253" t="s">
        <v>206</v>
      </c>
      <c r="C62" s="254"/>
      <c r="D62" s="254"/>
      <c r="E62" s="254"/>
      <c r="F62" s="34"/>
      <c r="G62" s="127" t="s">
        <v>142</v>
      </c>
      <c r="H62" s="165"/>
      <c r="I62" s="166"/>
      <c r="J62" s="166"/>
      <c r="K62" s="166"/>
      <c r="L62" s="166"/>
      <c r="M62" s="167"/>
      <c r="AN62" s="1" t="e">
        <f t="shared" si="0"/>
        <v>#REF!</v>
      </c>
    </row>
    <row r="63" spans="1:40" ht="155.25" customHeight="1" thickBot="1">
      <c r="A63" s="10" t="s">
        <v>41</v>
      </c>
      <c r="B63" s="253" t="s">
        <v>213</v>
      </c>
      <c r="C63" s="254"/>
      <c r="D63" s="254"/>
      <c r="E63" s="254"/>
      <c r="F63" s="34"/>
      <c r="G63" s="127" t="s">
        <v>142</v>
      </c>
      <c r="H63" s="165"/>
      <c r="I63" s="166"/>
      <c r="J63" s="166"/>
      <c r="K63" s="166"/>
      <c r="L63" s="166"/>
      <c r="M63" s="167"/>
      <c r="AN63" s="1" t="e">
        <f>#REF!+1</f>
        <v>#REF!</v>
      </c>
    </row>
    <row r="64" spans="1:40" ht="174" customHeight="1" thickBot="1">
      <c r="A64" s="10" t="s">
        <v>36</v>
      </c>
      <c r="B64" s="253" t="s">
        <v>216</v>
      </c>
      <c r="C64" s="254"/>
      <c r="D64" s="254"/>
      <c r="E64" s="254"/>
      <c r="F64" s="34"/>
      <c r="G64" s="127" t="s">
        <v>142</v>
      </c>
      <c r="H64" s="165"/>
      <c r="I64" s="166"/>
      <c r="J64" s="166"/>
      <c r="K64" s="166"/>
      <c r="L64" s="166"/>
      <c r="M64" s="167"/>
      <c r="AN64" s="1" t="e">
        <f t="shared" si="0"/>
        <v>#REF!</v>
      </c>
    </row>
    <row r="65" spans="1:40" ht="50.25" customHeight="1" thickBot="1">
      <c r="A65" s="10" t="s">
        <v>42</v>
      </c>
      <c r="B65" s="253" t="s">
        <v>226</v>
      </c>
      <c r="C65" s="254"/>
      <c r="D65" s="254"/>
      <c r="E65" s="254"/>
      <c r="F65" s="34"/>
      <c r="G65" s="34"/>
      <c r="H65" s="165"/>
      <c r="I65" s="166"/>
      <c r="J65" s="166"/>
      <c r="K65" s="166"/>
      <c r="L65" s="166"/>
      <c r="M65" s="167"/>
      <c r="AN65" s="1" t="e">
        <f>#REF!+1</f>
        <v>#REF!</v>
      </c>
    </row>
    <row r="66" spans="1:40" ht="24.75" customHeight="1">
      <c r="A66" s="102"/>
      <c r="B66" s="190"/>
      <c r="C66" s="190"/>
      <c r="D66" s="190"/>
      <c r="E66" s="190"/>
      <c r="F66" s="190"/>
      <c r="G66" s="190"/>
      <c r="H66" s="190"/>
      <c r="I66" s="190"/>
      <c r="J66" s="190"/>
      <c r="K66" s="190"/>
      <c r="L66" s="190"/>
      <c r="M66" s="190"/>
      <c r="AN66" s="1" t="e">
        <f t="shared" si="0"/>
        <v>#REF!</v>
      </c>
    </row>
    <row r="67" spans="1:40" ht="24.75" customHeight="1" hidden="1">
      <c r="A67" s="102"/>
      <c r="B67" s="190"/>
      <c r="C67" s="190"/>
      <c r="D67" s="190"/>
      <c r="E67" s="190"/>
      <c r="F67" s="190"/>
      <c r="G67" s="190"/>
      <c r="H67" s="190"/>
      <c r="I67" s="190"/>
      <c r="J67" s="190"/>
      <c r="K67" s="190"/>
      <c r="L67" s="190"/>
      <c r="M67" s="190"/>
      <c r="AN67" s="1" t="e">
        <f t="shared" si="0"/>
        <v>#REF!</v>
      </c>
    </row>
    <row r="68" spans="1:40" ht="24.75" customHeight="1" hidden="1">
      <c r="A68" s="102"/>
      <c r="B68" s="190"/>
      <c r="C68" s="190"/>
      <c r="D68" s="190"/>
      <c r="E68" s="190"/>
      <c r="F68" s="190"/>
      <c r="G68" s="190"/>
      <c r="H68" s="190"/>
      <c r="I68" s="190"/>
      <c r="J68" s="190"/>
      <c r="K68" s="190"/>
      <c r="L68" s="190"/>
      <c r="M68" s="190"/>
      <c r="AN68" s="1" t="e">
        <f t="shared" si="0"/>
        <v>#REF!</v>
      </c>
    </row>
    <row r="69" spans="1:13" ht="24.75" customHeight="1" hidden="1">
      <c r="A69" s="102"/>
      <c r="B69" s="190"/>
      <c r="C69" s="190"/>
      <c r="D69" s="190"/>
      <c r="E69" s="190"/>
      <c r="F69" s="190"/>
      <c r="G69" s="190"/>
      <c r="H69" s="190"/>
      <c r="I69" s="190"/>
      <c r="J69" s="190"/>
      <c r="K69" s="190"/>
      <c r="L69" s="190"/>
      <c r="M69" s="190"/>
    </row>
    <row r="70" spans="1:13" ht="24.75" customHeight="1" hidden="1">
      <c r="A70" s="102"/>
      <c r="B70" s="190"/>
      <c r="C70" s="190"/>
      <c r="D70" s="190"/>
      <c r="E70" s="190"/>
      <c r="F70" s="190"/>
      <c r="G70" s="190"/>
      <c r="H70" s="190"/>
      <c r="I70" s="190"/>
      <c r="J70" s="190"/>
      <c r="K70" s="190"/>
      <c r="L70" s="190"/>
      <c r="M70" s="190"/>
    </row>
    <row r="71" spans="1:13" ht="12.75" hidden="1">
      <c r="A71" s="102"/>
      <c r="B71" s="102"/>
      <c r="C71" s="102"/>
      <c r="D71" s="102"/>
      <c r="E71" s="102"/>
      <c r="F71" s="102"/>
      <c r="G71" s="102"/>
      <c r="H71" s="102"/>
      <c r="I71" s="102"/>
      <c r="J71" s="102"/>
      <c r="K71" s="102"/>
      <c r="L71" s="102"/>
      <c r="M71" s="102"/>
    </row>
    <row r="86" spans="2:11" ht="15" hidden="1">
      <c r="B86" s="102"/>
      <c r="C86" s="102"/>
      <c r="D86" s="102"/>
      <c r="E86" s="102"/>
      <c r="F86" s="189"/>
      <c r="G86" s="189"/>
      <c r="H86" s="189"/>
      <c r="I86" s="11" t="s">
        <v>43</v>
      </c>
      <c r="K86" s="12"/>
    </row>
    <row r="87" spans="2:11" ht="15" hidden="1">
      <c r="B87" s="102"/>
      <c r="C87" s="102"/>
      <c r="D87" s="102"/>
      <c r="E87" s="102"/>
      <c r="F87" s="189"/>
      <c r="G87" s="189"/>
      <c r="H87" s="189"/>
      <c r="I87" s="11" t="s">
        <v>44</v>
      </c>
      <c r="K87" s="12"/>
    </row>
    <row r="88" spans="2:11" ht="15" hidden="1">
      <c r="B88" s="102"/>
      <c r="C88" s="102"/>
      <c r="D88" s="102"/>
      <c r="E88" s="102"/>
      <c r="F88" s="189"/>
      <c r="G88" s="189"/>
      <c r="H88" s="189"/>
      <c r="I88" s="11" t="s">
        <v>45</v>
      </c>
      <c r="K88" s="12"/>
    </row>
    <row r="89" spans="2:11" ht="15" hidden="1">
      <c r="B89" s="102"/>
      <c r="C89" s="102"/>
      <c r="D89" s="102"/>
      <c r="E89" s="102"/>
      <c r="F89" s="189"/>
      <c r="G89" s="189"/>
      <c r="H89" s="189"/>
      <c r="K89" s="12"/>
    </row>
    <row r="90" spans="2:11" ht="15" hidden="1">
      <c r="B90" s="102"/>
      <c r="C90" s="102"/>
      <c r="D90" s="102"/>
      <c r="E90" s="102"/>
      <c r="F90" s="189"/>
      <c r="G90" s="189"/>
      <c r="H90" s="189"/>
      <c r="K90" s="12"/>
    </row>
    <row r="91" spans="2:11" ht="15" hidden="1">
      <c r="B91" s="102"/>
      <c r="C91" s="102"/>
      <c r="D91" s="102"/>
      <c r="E91" s="102"/>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5" ht="12.75" hidden="1">
      <c r="B124" s="102"/>
      <c r="C124" s="102"/>
      <c r="D124" s="102"/>
      <c r="E124" s="10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8">
    <cfRule type="cellIs" priority="40" dxfId="2" operator="between">
      <formula>$L$31</formula>
      <formula>$M$31</formula>
    </cfRule>
    <cfRule type="cellIs" priority="41" dxfId="1" operator="between">
      <formula>$L$30</formula>
      <formula>$M$30</formula>
    </cfRule>
    <cfRule type="cellIs" priority="42" dxfId="0" operator="between">
      <formula>#REF!</formula>
      <formula>$M$29</formula>
    </cfRule>
  </conditionalFormatting>
  <conditionalFormatting sqref="H38">
    <cfRule type="cellIs" priority="37" dxfId="2" operator="between">
      <formula>$K$34</formula>
      <formula>$L$34</formula>
    </cfRule>
    <cfRule type="cellIs" priority="38" dxfId="1" operator="between">
      <formula>$K$32</formula>
      <formula>$L$32</formula>
    </cfRule>
    <cfRule type="cellIs" priority="39" dxfId="0" operator="between">
      <formula>$K$30</formula>
      <formula>$L$30</formula>
    </cfRule>
  </conditionalFormatting>
  <conditionalFormatting sqref="H38">
    <cfRule type="cellIs" priority="34" dxfId="2" operator="between">
      <formula>$K$34</formula>
      <formula>$L$34</formula>
    </cfRule>
    <cfRule type="cellIs" priority="35" dxfId="1" operator="between">
      <formula>$K$32</formula>
      <formula>$L$32</formula>
    </cfRule>
    <cfRule type="cellIs" priority="36" dxfId="0" operator="between">
      <formula>$K$30</formula>
      <formula>$L$30</formula>
    </cfRule>
  </conditionalFormatting>
  <conditionalFormatting sqref="H39">
    <cfRule type="cellIs" priority="31" dxfId="2" operator="between">
      <formula>$L$31</formula>
      <formula>$M$31</formula>
    </cfRule>
    <cfRule type="cellIs" priority="32" dxfId="1" operator="between">
      <formula>$L$30</formula>
      <formula>$M$30</formula>
    </cfRule>
    <cfRule type="cellIs" priority="33" dxfId="0" operator="between">
      <formula>#REF!</formula>
      <formula>$M$29</formula>
    </cfRule>
  </conditionalFormatting>
  <conditionalFormatting sqref="H39">
    <cfRule type="cellIs" priority="28" dxfId="2" operator="between">
      <formula>$K$34</formula>
      <formula>$L$34</formula>
    </cfRule>
    <cfRule type="cellIs" priority="29" dxfId="1" operator="between">
      <formula>$K$32</formula>
      <formula>$L$32</formula>
    </cfRule>
    <cfRule type="cellIs" priority="30" dxfId="0" operator="between">
      <formula>$K$30</formula>
      <formula>$L$30</formula>
    </cfRule>
  </conditionalFormatting>
  <conditionalFormatting sqref="H39">
    <cfRule type="cellIs" priority="25" dxfId="2" operator="between">
      <formula>$K$34</formula>
      <formula>$L$34</formula>
    </cfRule>
    <cfRule type="cellIs" priority="26" dxfId="1" operator="between">
      <formula>$K$32</formula>
      <formula>$L$32</formula>
    </cfRule>
    <cfRule type="cellIs" priority="27" dxfId="0" operator="between">
      <formula>$K$30</formula>
      <formula>$L$30</formula>
    </cfRule>
  </conditionalFormatting>
  <conditionalFormatting sqref="H36:I36">
    <cfRule type="cellIs" priority="22" dxfId="2" operator="between">
      <formula>$L$31</formula>
      <formula>$M$31</formula>
    </cfRule>
    <cfRule type="cellIs" priority="23" dxfId="1" operator="between">
      <formula>$L$30</formula>
      <formula>$M$30</formula>
    </cfRule>
    <cfRule type="cellIs" priority="24" dxfId="0" operator="between">
      <formula>#REF!</formula>
      <formula>$M$29</formula>
    </cfRule>
  </conditionalFormatting>
  <conditionalFormatting sqref="H36">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6">
    <cfRule type="cellIs" priority="16" dxfId="2" operator="between">
      <formula>$K$34</formula>
      <formula>$L$34</formula>
    </cfRule>
    <cfRule type="cellIs" priority="17" dxfId="1" operator="between">
      <formula>$K$32</formula>
      <formula>$L$32</formula>
    </cfRule>
    <cfRule type="cellIs" priority="18" dxfId="0" operator="between">
      <formula>$K$30</formula>
      <formula>$L$30</formula>
    </cfRule>
  </conditionalFormatting>
  <conditionalFormatting sqref="H37:I37">
    <cfRule type="cellIs" priority="13" dxfId="2" operator="between">
      <formula>$L$31</formula>
      <formula>$M$31</formula>
    </cfRule>
    <cfRule type="cellIs" priority="14" dxfId="1" operator="between">
      <formula>$L$30</formula>
      <formula>$M$30</formula>
    </cfRule>
    <cfRule type="cellIs" priority="15" dxfId="0" operator="between">
      <formula>#REF!</formula>
      <formula>$M$29</formula>
    </cfRule>
  </conditionalFormatting>
  <conditionalFormatting sqref="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I38">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customProperties>
    <customPr name="_pios_id" r:id="rId3"/>
  </customProperties>
  <drawing r:id="rId1"/>
</worksheet>
</file>

<file path=xl/worksheets/sheet8.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1">
      <selection activeCell="G65" sqref="G65"/>
    </sheetView>
  </sheetViews>
  <sheetFormatPr defaultColWidth="11.421875" defaultRowHeight="12.75" customHeight="1" zeroHeight="1"/>
  <cols>
    <col min="1" max="1" width="17.421875" style="1" customWidth="1"/>
    <col min="2" max="2" width="20.28125" style="1" customWidth="1"/>
    <col min="3" max="3" width="16.28125" style="1" customWidth="1"/>
    <col min="4" max="4" width="18.5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37"/>
      <c r="B1" s="237"/>
      <c r="C1" s="238" t="s">
        <v>58</v>
      </c>
      <c r="D1" s="238"/>
      <c r="E1" s="238"/>
      <c r="F1" s="238"/>
      <c r="G1" s="238"/>
      <c r="H1" s="238"/>
      <c r="I1" s="238"/>
      <c r="J1" s="238"/>
      <c r="K1" s="239" t="s">
        <v>59</v>
      </c>
      <c r="L1" s="239"/>
      <c r="M1" s="239"/>
    </row>
    <row r="2" spans="1:15" ht="25.5" customHeight="1" thickBot="1">
      <c r="A2" s="237"/>
      <c r="B2" s="237"/>
      <c r="C2" s="238"/>
      <c r="D2" s="238"/>
      <c r="E2" s="238"/>
      <c r="F2" s="238"/>
      <c r="G2" s="238"/>
      <c r="H2" s="238"/>
      <c r="I2" s="238"/>
      <c r="J2" s="238"/>
      <c r="K2" s="240" t="s">
        <v>119</v>
      </c>
      <c r="L2" s="240"/>
      <c r="M2" s="240"/>
      <c r="O2" s="21" t="s">
        <v>71</v>
      </c>
    </row>
    <row r="3" spans="1:15" ht="25.5" customHeight="1" thickBot="1">
      <c r="A3" s="237"/>
      <c r="B3" s="237"/>
      <c r="C3" s="238"/>
      <c r="D3" s="238"/>
      <c r="E3" s="238"/>
      <c r="F3" s="238"/>
      <c r="G3" s="238"/>
      <c r="H3" s="238"/>
      <c r="I3" s="238"/>
      <c r="J3" s="238"/>
      <c r="K3" s="240" t="s">
        <v>120</v>
      </c>
      <c r="L3" s="240"/>
      <c r="M3" s="240"/>
      <c r="O3" s="152" t="s">
        <v>6</v>
      </c>
    </row>
    <row r="4" spans="1:15" ht="14.25" customHeight="1" thickBot="1">
      <c r="A4" s="13"/>
      <c r="B4" s="14"/>
      <c r="C4" s="15"/>
      <c r="D4" s="15"/>
      <c r="E4" s="15"/>
      <c r="F4" s="15"/>
      <c r="G4" s="15"/>
      <c r="H4" s="15"/>
      <c r="I4" s="15"/>
      <c r="J4" s="15"/>
      <c r="K4" s="16"/>
      <c r="L4" s="16"/>
      <c r="M4" s="17"/>
      <c r="O4" s="152" t="s">
        <v>8</v>
      </c>
    </row>
    <row r="5" spans="1:15" ht="13.5" thickBot="1">
      <c r="A5" s="172" t="s">
        <v>60</v>
      </c>
      <c r="B5" s="173"/>
      <c r="C5" s="173"/>
      <c r="D5" s="173"/>
      <c r="E5" s="173"/>
      <c r="F5" s="173"/>
      <c r="G5" s="173"/>
      <c r="H5" s="173"/>
      <c r="I5" s="173"/>
      <c r="J5" s="173"/>
      <c r="K5" s="173"/>
      <c r="L5" s="173"/>
      <c r="M5" s="174"/>
      <c r="O5" s="152" t="s">
        <v>10</v>
      </c>
    </row>
    <row r="6" spans="1:15" ht="13.5" thickBot="1">
      <c r="A6" s="52"/>
      <c r="B6" s="5"/>
      <c r="C6" s="5"/>
      <c r="D6" s="5"/>
      <c r="E6" s="5"/>
      <c r="F6" s="5"/>
      <c r="G6" s="5"/>
      <c r="H6" s="5"/>
      <c r="I6" s="5"/>
      <c r="J6" s="5"/>
      <c r="K6" s="5"/>
      <c r="L6" s="5"/>
      <c r="M6" s="53"/>
      <c r="O6" s="21" t="s">
        <v>72</v>
      </c>
    </row>
    <row r="7" spans="1:15" ht="30" customHeight="1" thickBot="1">
      <c r="A7" s="195" t="s">
        <v>1</v>
      </c>
      <c r="B7" s="196"/>
      <c r="C7" s="231" t="s">
        <v>54</v>
      </c>
      <c r="D7" s="232"/>
      <c r="E7" s="232"/>
      <c r="F7" s="232"/>
      <c r="G7" s="232"/>
      <c r="H7" s="233"/>
      <c r="I7" s="195" t="s">
        <v>2</v>
      </c>
      <c r="J7" s="197"/>
      <c r="K7" s="196"/>
      <c r="L7" s="234" t="s">
        <v>3</v>
      </c>
      <c r="M7" s="235"/>
      <c r="O7" s="152" t="s">
        <v>13</v>
      </c>
    </row>
    <row r="8" spans="1:15" ht="30" customHeight="1" thickBot="1">
      <c r="A8" s="195" t="s">
        <v>4</v>
      </c>
      <c r="B8" s="196"/>
      <c r="C8" s="231" t="s">
        <v>124</v>
      </c>
      <c r="D8" s="232"/>
      <c r="E8" s="232"/>
      <c r="F8" s="232"/>
      <c r="G8" s="232"/>
      <c r="H8" s="232"/>
      <c r="I8" s="232"/>
      <c r="J8" s="232"/>
      <c r="K8" s="232"/>
      <c r="L8" s="232"/>
      <c r="M8" s="233"/>
      <c r="O8" s="152" t="s">
        <v>18</v>
      </c>
    </row>
    <row r="9" spans="1:16" ht="30" customHeight="1" thickBot="1">
      <c r="A9" s="195" t="s">
        <v>5</v>
      </c>
      <c r="B9" s="196"/>
      <c r="C9" s="241" t="s">
        <v>68</v>
      </c>
      <c r="D9" s="242"/>
      <c r="E9" s="242"/>
      <c r="F9" s="242"/>
      <c r="G9" s="242"/>
      <c r="H9" s="242"/>
      <c r="I9" s="242"/>
      <c r="J9" s="242"/>
      <c r="K9" s="242"/>
      <c r="L9" s="242"/>
      <c r="M9" s="243"/>
      <c r="O9" s="152" t="s">
        <v>20</v>
      </c>
      <c r="P9" s="18"/>
    </row>
    <row r="10" spans="1:15" ht="13.5" thickBot="1">
      <c r="A10" s="2"/>
      <c r="B10" s="152"/>
      <c r="C10" s="152"/>
      <c r="D10" s="152"/>
      <c r="E10" s="152"/>
      <c r="F10" s="152"/>
      <c r="G10" s="152"/>
      <c r="H10" s="152"/>
      <c r="I10" s="152"/>
      <c r="J10" s="152"/>
      <c r="K10" s="152"/>
      <c r="L10" s="152"/>
      <c r="M10" s="54"/>
      <c r="O10" s="21" t="s">
        <v>74</v>
      </c>
    </row>
    <row r="11" spans="1:15" ht="30" customHeight="1" thickBot="1">
      <c r="A11" s="195" t="s">
        <v>7</v>
      </c>
      <c r="B11" s="196"/>
      <c r="C11" s="227" t="s">
        <v>185</v>
      </c>
      <c r="D11" s="228"/>
      <c r="E11" s="228"/>
      <c r="F11" s="228"/>
      <c r="G11" s="228"/>
      <c r="H11" s="228"/>
      <c r="I11" s="228"/>
      <c r="J11" s="228"/>
      <c r="K11" s="28" t="s">
        <v>82</v>
      </c>
      <c r="L11" s="229" t="s">
        <v>186</v>
      </c>
      <c r="M11" s="230"/>
      <c r="O11" s="152" t="s">
        <v>21</v>
      </c>
    </row>
    <row r="12" spans="1:15" ht="42" customHeight="1" thickBot="1">
      <c r="A12" s="195" t="s">
        <v>9</v>
      </c>
      <c r="B12" s="196"/>
      <c r="C12" s="231" t="s">
        <v>187</v>
      </c>
      <c r="D12" s="232"/>
      <c r="E12" s="232"/>
      <c r="F12" s="232"/>
      <c r="G12" s="232"/>
      <c r="H12" s="232"/>
      <c r="I12" s="232"/>
      <c r="J12" s="232"/>
      <c r="K12" s="232"/>
      <c r="L12" s="232"/>
      <c r="M12" s="233"/>
      <c r="O12" s="152" t="s">
        <v>0</v>
      </c>
    </row>
    <row r="13" spans="1:15" ht="43.5" customHeight="1" thickBot="1">
      <c r="A13" s="195" t="s">
        <v>98</v>
      </c>
      <c r="B13" s="196"/>
      <c r="C13" s="231" t="s">
        <v>188</v>
      </c>
      <c r="D13" s="232"/>
      <c r="E13" s="232"/>
      <c r="F13" s="232"/>
      <c r="G13" s="232"/>
      <c r="H13" s="232"/>
      <c r="I13" s="232"/>
      <c r="J13" s="232"/>
      <c r="K13" s="232"/>
      <c r="L13" s="232"/>
      <c r="M13" s="233"/>
      <c r="O13" s="1" t="s">
        <v>121</v>
      </c>
    </row>
    <row r="14" spans="1:15" ht="30" customHeight="1" thickBot="1">
      <c r="A14" s="195" t="s">
        <v>108</v>
      </c>
      <c r="B14" s="196"/>
      <c r="C14" s="231" t="s">
        <v>113</v>
      </c>
      <c r="D14" s="232"/>
      <c r="E14" s="232"/>
      <c r="F14" s="232"/>
      <c r="G14" s="232"/>
      <c r="H14" s="232"/>
      <c r="I14" s="232"/>
      <c r="J14" s="232"/>
      <c r="K14" s="232"/>
      <c r="L14" s="232"/>
      <c r="M14" s="233"/>
      <c r="O14" s="1" t="s">
        <v>122</v>
      </c>
    </row>
    <row r="15" spans="1:15" ht="30" customHeight="1" thickBot="1">
      <c r="A15" s="195" t="s">
        <v>114</v>
      </c>
      <c r="B15" s="196"/>
      <c r="C15" s="234" t="s">
        <v>189</v>
      </c>
      <c r="D15" s="236"/>
      <c r="E15" s="236"/>
      <c r="F15" s="236"/>
      <c r="G15" s="236"/>
      <c r="H15" s="236"/>
      <c r="I15" s="236"/>
      <c r="J15" s="236"/>
      <c r="K15" s="236"/>
      <c r="L15" s="236"/>
      <c r="M15" s="235"/>
      <c r="O15" s="152" t="s">
        <v>24</v>
      </c>
    </row>
    <row r="16" spans="1:15" ht="13.5" thickBot="1">
      <c r="A16" s="2"/>
      <c r="B16" s="152"/>
      <c r="C16" s="152"/>
      <c r="D16" s="152"/>
      <c r="E16" s="152"/>
      <c r="F16" s="152"/>
      <c r="G16" s="152"/>
      <c r="H16" s="152"/>
      <c r="I16" s="152"/>
      <c r="J16" s="152"/>
      <c r="K16" s="152"/>
      <c r="L16" s="152"/>
      <c r="M16" s="54"/>
      <c r="O16" s="152" t="s">
        <v>25</v>
      </c>
    </row>
    <row r="17" spans="1:15" ht="17.25" customHeight="1" thickBot="1">
      <c r="A17" s="183" t="s">
        <v>11</v>
      </c>
      <c r="B17" s="185"/>
      <c r="C17" s="183" t="s">
        <v>76</v>
      </c>
      <c r="D17" s="185"/>
      <c r="E17" s="183" t="s">
        <v>12</v>
      </c>
      <c r="F17" s="184"/>
      <c r="G17" s="184"/>
      <c r="H17" s="184"/>
      <c r="I17" s="184"/>
      <c r="J17" s="184"/>
      <c r="K17" s="184"/>
      <c r="L17" s="184"/>
      <c r="M17" s="185"/>
      <c r="O17" s="21" t="s">
        <v>83</v>
      </c>
    </row>
    <row r="18" spans="1:15" ht="53.25" customHeight="1" thickBot="1">
      <c r="A18" s="186"/>
      <c r="B18" s="188"/>
      <c r="C18" s="186"/>
      <c r="D18" s="188"/>
      <c r="E18" s="6" t="s">
        <v>14</v>
      </c>
      <c r="F18" s="195" t="s">
        <v>15</v>
      </c>
      <c r="G18" s="197"/>
      <c r="H18" s="196"/>
      <c r="I18" s="51" t="s">
        <v>16</v>
      </c>
      <c r="J18" s="195" t="s">
        <v>190</v>
      </c>
      <c r="K18" s="197"/>
      <c r="L18" s="196"/>
      <c r="M18" s="6" t="s">
        <v>17</v>
      </c>
      <c r="O18" s="152" t="s">
        <v>27</v>
      </c>
    </row>
    <row r="19" spans="1:15" ht="78.75" customHeight="1" thickBot="1">
      <c r="A19" s="212" t="s">
        <v>191</v>
      </c>
      <c r="B19" s="213"/>
      <c r="C19" s="218" t="s">
        <v>85</v>
      </c>
      <c r="D19" s="206"/>
      <c r="E19" s="4">
        <v>1</v>
      </c>
      <c r="F19" s="221" t="s">
        <v>192</v>
      </c>
      <c r="G19" s="222"/>
      <c r="H19" s="223"/>
      <c r="I19" s="156" t="s">
        <v>97</v>
      </c>
      <c r="J19" s="221" t="s">
        <v>228</v>
      </c>
      <c r="K19" s="222"/>
      <c r="L19" s="223"/>
      <c r="M19" s="7" t="s">
        <v>121</v>
      </c>
      <c r="O19" s="152" t="s">
        <v>28</v>
      </c>
    </row>
    <row r="20" spans="1:15" ht="81" customHeight="1" thickBot="1">
      <c r="A20" s="214"/>
      <c r="B20" s="215"/>
      <c r="C20" s="219"/>
      <c r="D20" s="207"/>
      <c r="E20" s="4">
        <v>2</v>
      </c>
      <c r="F20" s="221" t="s">
        <v>193</v>
      </c>
      <c r="G20" s="222"/>
      <c r="H20" s="223"/>
      <c r="I20" s="156" t="s">
        <v>97</v>
      </c>
      <c r="J20" s="221" t="s">
        <v>229</v>
      </c>
      <c r="K20" s="222"/>
      <c r="L20" s="223"/>
      <c r="M20" s="7" t="s">
        <v>121</v>
      </c>
      <c r="O20" s="152" t="s">
        <v>3</v>
      </c>
    </row>
    <row r="21" spans="1:15" ht="30" customHeight="1" thickBot="1">
      <c r="A21" s="214"/>
      <c r="B21" s="215"/>
      <c r="C21" s="219"/>
      <c r="D21" s="207"/>
      <c r="E21" s="4"/>
      <c r="F21" s="221"/>
      <c r="G21" s="222"/>
      <c r="H21" s="223"/>
      <c r="I21" s="156"/>
      <c r="J21" s="224"/>
      <c r="K21" s="225"/>
      <c r="L21" s="226"/>
      <c r="M21" s="7"/>
      <c r="O21" s="152" t="s">
        <v>29</v>
      </c>
    </row>
    <row r="22" spans="1:15" ht="30" customHeight="1" thickBot="1">
      <c r="A22" s="216"/>
      <c r="B22" s="217"/>
      <c r="C22" s="220"/>
      <c r="D22" s="209"/>
      <c r="E22" s="4"/>
      <c r="F22" s="221"/>
      <c r="G22" s="222"/>
      <c r="H22" s="223"/>
      <c r="I22" s="156"/>
      <c r="J22" s="224"/>
      <c r="K22" s="225"/>
      <c r="L22" s="226"/>
      <c r="M22" s="7"/>
      <c r="O22" s="152"/>
    </row>
    <row r="23" spans="1:40" ht="13.5" thickBot="1">
      <c r="A23" s="2"/>
      <c r="B23" s="152"/>
      <c r="C23" s="152"/>
      <c r="D23" s="152"/>
      <c r="E23" s="152"/>
      <c r="F23" s="152"/>
      <c r="G23" s="152"/>
      <c r="H23" s="152"/>
      <c r="I23" s="152"/>
      <c r="J23" s="152"/>
      <c r="K23" s="152"/>
      <c r="L23" s="152"/>
      <c r="M23" s="54"/>
      <c r="O23" s="21" t="s">
        <v>70</v>
      </c>
      <c r="AN23" s="1">
        <v>2002</v>
      </c>
    </row>
    <row r="24" spans="1:40" ht="45.75" customHeight="1" thickBot="1">
      <c r="A24" s="6" t="s">
        <v>22</v>
      </c>
      <c r="B24" s="155" t="s">
        <v>10</v>
      </c>
      <c r="C24" s="50" t="s">
        <v>73</v>
      </c>
      <c r="D24" s="155" t="s">
        <v>18</v>
      </c>
      <c r="E24" s="6" t="s">
        <v>23</v>
      </c>
      <c r="F24" s="59">
        <v>1</v>
      </c>
      <c r="G24" s="6" t="s">
        <v>194</v>
      </c>
      <c r="H24" s="96">
        <v>1</v>
      </c>
      <c r="I24" s="6" t="s">
        <v>106</v>
      </c>
      <c r="J24" s="138">
        <v>43511</v>
      </c>
      <c r="K24" s="6" t="s">
        <v>107</v>
      </c>
      <c r="L24" s="191" t="s">
        <v>195</v>
      </c>
      <c r="M24" s="192"/>
      <c r="O24" s="75" t="s">
        <v>48</v>
      </c>
      <c r="AN24" s="1">
        <f>AN23+1</f>
        <v>2003</v>
      </c>
    </row>
    <row r="25" spans="1:15" ht="16.5" customHeight="1" thickBot="1">
      <c r="A25" s="170" t="s">
        <v>26</v>
      </c>
      <c r="B25" s="168" t="s">
        <v>121</v>
      </c>
      <c r="C25" s="170" t="s">
        <v>75</v>
      </c>
      <c r="D25" s="168" t="s">
        <v>121</v>
      </c>
      <c r="E25" s="170" t="s">
        <v>115</v>
      </c>
      <c r="F25" s="68" t="s">
        <v>118</v>
      </c>
      <c r="G25" s="58">
        <v>2017</v>
      </c>
      <c r="H25" s="58">
        <v>2018</v>
      </c>
      <c r="I25" s="58">
        <v>2019</v>
      </c>
      <c r="J25" s="58">
        <v>2020</v>
      </c>
      <c r="K25" s="58">
        <v>2021</v>
      </c>
      <c r="L25" s="179" t="s">
        <v>196</v>
      </c>
      <c r="M25" s="180"/>
      <c r="O25" s="75" t="s">
        <v>49</v>
      </c>
    </row>
    <row r="26" spans="1:15" ht="30" customHeight="1" thickBot="1">
      <c r="A26" s="171"/>
      <c r="B26" s="169"/>
      <c r="C26" s="171"/>
      <c r="D26" s="169"/>
      <c r="E26" s="178"/>
      <c r="F26" s="67" t="s">
        <v>116</v>
      </c>
      <c r="G26" s="96">
        <v>0.04</v>
      </c>
      <c r="H26" s="96">
        <v>0.04</v>
      </c>
      <c r="I26" s="96">
        <v>0.04</v>
      </c>
      <c r="J26" s="96">
        <v>0.04</v>
      </c>
      <c r="K26" s="96">
        <v>0.03</v>
      </c>
      <c r="L26" s="181" t="s">
        <v>145</v>
      </c>
      <c r="M26" s="264"/>
      <c r="O26" s="75" t="s">
        <v>61</v>
      </c>
    </row>
    <row r="27" spans="1:15" ht="30" customHeight="1" thickBot="1">
      <c r="A27" s="73"/>
      <c r="B27" s="70"/>
      <c r="C27" s="69"/>
      <c r="D27" s="69"/>
      <c r="E27" s="171"/>
      <c r="F27" s="71" t="s">
        <v>117</v>
      </c>
      <c r="G27" s="96">
        <v>0.04</v>
      </c>
      <c r="H27" s="96">
        <v>0.04</v>
      </c>
      <c r="I27" s="96">
        <v>0.04</v>
      </c>
      <c r="J27" s="96">
        <v>0.04</v>
      </c>
      <c r="K27" s="96">
        <v>0.03</v>
      </c>
      <c r="L27" s="181" t="s">
        <v>145</v>
      </c>
      <c r="M27" s="264"/>
      <c r="O27" s="76" t="s">
        <v>62</v>
      </c>
    </row>
    <row r="28" spans="1:40" ht="13.5" thickBot="1">
      <c r="A28" s="2"/>
      <c r="B28" s="152"/>
      <c r="C28" s="152"/>
      <c r="D28" s="152"/>
      <c r="E28" s="152"/>
      <c r="F28" s="152"/>
      <c r="G28" s="152"/>
      <c r="H28" s="152"/>
      <c r="I28" s="152"/>
      <c r="J28" s="152"/>
      <c r="K28" s="152"/>
      <c r="L28" s="152"/>
      <c r="M28" s="54"/>
      <c r="O28" s="75" t="s">
        <v>50</v>
      </c>
      <c r="AN28" s="1" t="e">
        <f>#REF!+1</f>
        <v>#REF!</v>
      </c>
    </row>
    <row r="29" spans="1:40" ht="24.75" customHeight="1" thickBot="1">
      <c r="A29" s="183" t="s">
        <v>94</v>
      </c>
      <c r="B29" s="184"/>
      <c r="C29" s="185"/>
      <c r="D29" s="201" t="s">
        <v>77</v>
      </c>
      <c r="E29" s="202"/>
      <c r="F29" s="139">
        <v>0.95</v>
      </c>
      <c r="G29" s="31" t="s">
        <v>87</v>
      </c>
      <c r="H29" s="140">
        <v>1</v>
      </c>
      <c r="I29" s="255" t="s">
        <v>197</v>
      </c>
      <c r="J29" s="256"/>
      <c r="K29" s="256"/>
      <c r="L29" s="256"/>
      <c r="M29" s="257"/>
      <c r="O29" s="75" t="s">
        <v>51</v>
      </c>
      <c r="AN29" s="1" t="e">
        <f>AN28+1</f>
        <v>#REF!</v>
      </c>
    </row>
    <row r="30" spans="1:40" ht="24.75" customHeight="1" thickBot="1">
      <c r="A30" s="198"/>
      <c r="B30" s="199"/>
      <c r="C30" s="200"/>
      <c r="D30" s="210" t="s">
        <v>78</v>
      </c>
      <c r="E30" s="211"/>
      <c r="F30" s="141">
        <v>0.9</v>
      </c>
      <c r="G30" s="32" t="s">
        <v>87</v>
      </c>
      <c r="H30" s="142">
        <v>0.9499</v>
      </c>
      <c r="I30" s="258"/>
      <c r="J30" s="259"/>
      <c r="K30" s="259"/>
      <c r="L30" s="259"/>
      <c r="M30" s="260"/>
      <c r="O30" s="75" t="s">
        <v>52</v>
      </c>
      <c r="AN30" s="1" t="e">
        <f>#REF!+1</f>
        <v>#REF!</v>
      </c>
    </row>
    <row r="31" spans="1:40" ht="24.75" customHeight="1" thickBot="1">
      <c r="A31" s="186"/>
      <c r="B31" s="187"/>
      <c r="C31" s="188"/>
      <c r="D31" s="193" t="s">
        <v>79</v>
      </c>
      <c r="E31" s="194"/>
      <c r="F31" s="143">
        <v>0.85</v>
      </c>
      <c r="G31" s="33" t="s">
        <v>87</v>
      </c>
      <c r="H31" s="144">
        <v>0.8999</v>
      </c>
      <c r="I31" s="261"/>
      <c r="J31" s="262"/>
      <c r="K31" s="262"/>
      <c r="L31" s="262"/>
      <c r="M31" s="263"/>
      <c r="O31" s="145" t="s">
        <v>198</v>
      </c>
      <c r="AN31" s="1" t="e">
        <f>#REF!+1</f>
        <v>#REF!</v>
      </c>
    </row>
    <row r="32" spans="1:40" ht="13.5" thickBot="1">
      <c r="A32" s="2"/>
      <c r="B32" s="152"/>
      <c r="C32" s="152"/>
      <c r="D32" s="152"/>
      <c r="E32" s="152"/>
      <c r="F32" s="152"/>
      <c r="G32" s="152"/>
      <c r="H32" s="152"/>
      <c r="I32" s="152"/>
      <c r="J32" s="152"/>
      <c r="K32" s="152"/>
      <c r="L32" s="152"/>
      <c r="M32" s="54"/>
      <c r="O32" s="75" t="s">
        <v>64</v>
      </c>
      <c r="AN32" s="1" t="e">
        <f>#REF!+1</f>
        <v>#REF!</v>
      </c>
    </row>
    <row r="33" spans="1:40" ht="13.5" customHeight="1" thickBot="1">
      <c r="A33" s="172" t="s">
        <v>30</v>
      </c>
      <c r="B33" s="173"/>
      <c r="C33" s="173"/>
      <c r="D33" s="173"/>
      <c r="E33" s="173"/>
      <c r="F33" s="173"/>
      <c r="G33" s="173"/>
      <c r="H33" s="173"/>
      <c r="I33" s="173"/>
      <c r="J33" s="173"/>
      <c r="K33" s="173"/>
      <c r="L33" s="173"/>
      <c r="M33" s="174"/>
      <c r="O33" s="75" t="s">
        <v>54</v>
      </c>
      <c r="AN33" s="1" t="e">
        <f>AN32+1</f>
        <v>#REF!</v>
      </c>
    </row>
    <row r="34" spans="1:40" ht="13.5" thickBot="1">
      <c r="A34" s="2"/>
      <c r="B34" s="152"/>
      <c r="C34" s="152"/>
      <c r="D34" s="152"/>
      <c r="E34" s="152"/>
      <c r="F34" s="152"/>
      <c r="G34" s="152"/>
      <c r="H34" s="152"/>
      <c r="I34" s="152"/>
      <c r="J34" s="152"/>
      <c r="K34" s="152"/>
      <c r="L34" s="152"/>
      <c r="M34" s="54"/>
      <c r="O34" s="75" t="s">
        <v>55</v>
      </c>
      <c r="AN34" s="1" t="e">
        <f>AN33+1</f>
        <v>#REF!</v>
      </c>
    </row>
    <row r="35" spans="1:38" ht="101.25" customHeight="1" thickBot="1">
      <c r="A35" s="154"/>
      <c r="B35" s="40" t="s">
        <v>31</v>
      </c>
      <c r="C35" s="41" t="s">
        <v>32</v>
      </c>
      <c r="D35" s="41" t="str">
        <f>F19</f>
        <v>Número de reportes e informes contables trimestrales presentados oportunamente a través del CHIP a la CGN</v>
      </c>
      <c r="E35" s="41" t="str">
        <f>F20</f>
        <v>Número de reportes e informes contables trimestrales  solicitados por la CGN - Resolución 706 de 2016</v>
      </c>
      <c r="F35" s="41">
        <f>F21</f>
        <v>0</v>
      </c>
      <c r="G35" s="41">
        <f>F22</f>
        <v>0</v>
      </c>
      <c r="H35" s="46" t="s">
        <v>89</v>
      </c>
      <c r="I35" s="42" t="s">
        <v>93</v>
      </c>
      <c r="J35" s="152"/>
      <c r="K35" s="152"/>
      <c r="L35" s="152"/>
      <c r="M35" s="153"/>
      <c r="O35" s="75" t="s">
        <v>53</v>
      </c>
      <c r="AI35"/>
      <c r="AL35" s="1"/>
    </row>
    <row r="36" spans="1:38" ht="27" customHeight="1">
      <c r="A36" s="154"/>
      <c r="B36" s="47" t="s">
        <v>33</v>
      </c>
      <c r="C36" s="97">
        <v>1</v>
      </c>
      <c r="D36" s="98">
        <v>4</v>
      </c>
      <c r="E36" s="98">
        <v>4</v>
      </c>
      <c r="F36" s="48"/>
      <c r="G36" s="49"/>
      <c r="H36" s="130">
        <f>D36/E36</f>
        <v>1</v>
      </c>
      <c r="I36" s="72">
        <f>H36</f>
        <v>1</v>
      </c>
      <c r="J36" s="152"/>
      <c r="K36" s="146"/>
      <c r="L36" s="152"/>
      <c r="M36" s="153"/>
      <c r="O36" s="75" t="s">
        <v>65</v>
      </c>
      <c r="AI36"/>
      <c r="AL36" s="1"/>
    </row>
    <row r="37" spans="1:38" ht="27" customHeight="1">
      <c r="A37" s="154"/>
      <c r="B37" s="35" t="s">
        <v>34</v>
      </c>
      <c r="C37" s="85">
        <v>1</v>
      </c>
      <c r="D37" s="8">
        <v>4</v>
      </c>
      <c r="E37" s="8">
        <v>4</v>
      </c>
      <c r="F37" s="30"/>
      <c r="G37" s="29"/>
      <c r="H37" s="86">
        <f>+D37/E37</f>
        <v>1</v>
      </c>
      <c r="I37" s="43">
        <f>(I36+H37)/2</f>
        <v>1</v>
      </c>
      <c r="J37" s="152"/>
      <c r="K37" s="152"/>
      <c r="L37" s="152"/>
      <c r="M37" s="153"/>
      <c r="O37" s="75" t="s">
        <v>66</v>
      </c>
      <c r="AI37"/>
      <c r="AL37" s="1"/>
    </row>
    <row r="38" spans="1:38" ht="27" customHeight="1">
      <c r="A38" s="154"/>
      <c r="B38" s="35" t="s">
        <v>35</v>
      </c>
      <c r="C38" s="85">
        <v>1</v>
      </c>
      <c r="D38" s="8">
        <v>4</v>
      </c>
      <c r="E38" s="8">
        <v>4</v>
      </c>
      <c r="F38" s="30"/>
      <c r="G38" s="29"/>
      <c r="H38" s="86">
        <f>+D38/E38</f>
        <v>1</v>
      </c>
      <c r="I38" s="43">
        <f>+H38</f>
        <v>1</v>
      </c>
      <c r="J38" s="152"/>
      <c r="K38" s="152"/>
      <c r="L38" s="152"/>
      <c r="M38" s="153"/>
      <c r="O38" s="21" t="s">
        <v>69</v>
      </c>
      <c r="AI38"/>
      <c r="AL38" s="1"/>
    </row>
    <row r="39" spans="1:38" ht="27" customHeight="1" thickBot="1">
      <c r="A39" s="154"/>
      <c r="B39" s="36" t="s">
        <v>36</v>
      </c>
      <c r="C39" s="91">
        <v>1</v>
      </c>
      <c r="D39" s="37">
        <v>4</v>
      </c>
      <c r="E39" s="37">
        <v>4</v>
      </c>
      <c r="F39" s="161"/>
      <c r="G39" s="162"/>
      <c r="H39" s="131">
        <f>+D39/E39</f>
        <v>1</v>
      </c>
      <c r="I39" s="45">
        <f>+H39</f>
        <v>1</v>
      </c>
      <c r="J39" s="152"/>
      <c r="K39" s="152"/>
      <c r="L39" s="152"/>
      <c r="M39" s="153"/>
      <c r="O39" s="9" t="s">
        <v>67</v>
      </c>
      <c r="AI39"/>
      <c r="AL39" s="1"/>
    </row>
    <row r="40" spans="1:16" ht="12.75">
      <c r="A40" s="2"/>
      <c r="B40" s="152"/>
      <c r="C40" s="152"/>
      <c r="D40" s="152"/>
      <c r="E40" s="152"/>
      <c r="F40" s="152"/>
      <c r="G40" s="152"/>
      <c r="H40" s="152"/>
      <c r="I40" s="152"/>
      <c r="J40" s="152"/>
      <c r="K40" s="152"/>
      <c r="L40" s="152"/>
      <c r="M40" s="54"/>
      <c r="N40" s="152"/>
      <c r="O40" s="9" t="s">
        <v>68</v>
      </c>
      <c r="P40" s="152"/>
    </row>
    <row r="41" spans="1:40" ht="12.75">
      <c r="A41" s="2"/>
      <c r="B41" s="152"/>
      <c r="C41" s="152"/>
      <c r="D41" s="152"/>
      <c r="E41" s="152"/>
      <c r="F41" s="152"/>
      <c r="G41" s="152"/>
      <c r="H41" s="152"/>
      <c r="I41" s="152"/>
      <c r="J41" s="152"/>
      <c r="K41" s="152"/>
      <c r="L41" s="152"/>
      <c r="M41" s="54"/>
      <c r="O41" s="9" t="s">
        <v>56</v>
      </c>
      <c r="AN41" s="1" t="e">
        <f>#REF!+1</f>
        <v>#REF!</v>
      </c>
    </row>
    <row r="42" spans="1:15" ht="12.75">
      <c r="A42" s="2"/>
      <c r="B42" s="152"/>
      <c r="C42" s="152"/>
      <c r="D42" s="152"/>
      <c r="E42" s="152"/>
      <c r="F42" s="152"/>
      <c r="G42" s="152"/>
      <c r="H42" s="152"/>
      <c r="I42" s="152"/>
      <c r="J42" s="152"/>
      <c r="K42" s="152"/>
      <c r="L42" s="152"/>
      <c r="M42" s="54"/>
      <c r="O42" s="9" t="s">
        <v>46</v>
      </c>
    </row>
    <row r="43" spans="1:15" ht="12.75">
      <c r="A43" s="2"/>
      <c r="B43" s="152"/>
      <c r="C43" s="152"/>
      <c r="D43" s="152"/>
      <c r="E43" s="152"/>
      <c r="F43" s="152"/>
      <c r="G43" s="152"/>
      <c r="H43" s="152"/>
      <c r="I43" s="152"/>
      <c r="J43" s="152"/>
      <c r="K43" s="152"/>
      <c r="L43" s="152"/>
      <c r="M43" s="54"/>
      <c r="O43" s="152" t="s">
        <v>47</v>
      </c>
    </row>
    <row r="44" spans="1:15" ht="12.75">
      <c r="A44" s="2"/>
      <c r="B44" s="152"/>
      <c r="C44" s="152"/>
      <c r="D44" s="152"/>
      <c r="E44" s="152"/>
      <c r="F44" s="152"/>
      <c r="G44" s="152"/>
      <c r="H44" s="152"/>
      <c r="I44" s="152"/>
      <c r="J44" s="152"/>
      <c r="K44" s="152"/>
      <c r="L44" s="152"/>
      <c r="M44" s="54"/>
      <c r="O44" s="152" t="s">
        <v>81</v>
      </c>
    </row>
    <row r="45" spans="1:15" ht="12.75">
      <c r="A45" s="2"/>
      <c r="B45" s="152"/>
      <c r="C45" s="152"/>
      <c r="D45" s="152"/>
      <c r="E45" s="152"/>
      <c r="F45" s="152"/>
      <c r="G45" s="152"/>
      <c r="H45" s="152"/>
      <c r="I45" s="152"/>
      <c r="J45" s="152"/>
      <c r="K45" s="152"/>
      <c r="L45" s="152"/>
      <c r="M45" s="54"/>
      <c r="O45" s="21" t="s">
        <v>84</v>
      </c>
    </row>
    <row r="46" spans="1:15" ht="12.75">
      <c r="A46" s="2"/>
      <c r="B46" s="152"/>
      <c r="C46" s="152"/>
      <c r="D46" s="152"/>
      <c r="E46" s="152"/>
      <c r="F46" s="152"/>
      <c r="G46" s="152"/>
      <c r="H46" s="152"/>
      <c r="I46" s="152"/>
      <c r="J46" s="152"/>
      <c r="K46" s="152"/>
      <c r="L46" s="152"/>
      <c r="M46" s="54"/>
      <c r="O46" s="152" t="s">
        <v>86</v>
      </c>
    </row>
    <row r="47" spans="1:15" ht="12.75">
      <c r="A47" s="2"/>
      <c r="B47" s="152"/>
      <c r="C47" s="152"/>
      <c r="D47" s="152"/>
      <c r="E47" s="152"/>
      <c r="F47" s="152"/>
      <c r="G47" s="152"/>
      <c r="H47" s="152"/>
      <c r="I47" s="152"/>
      <c r="J47" s="152"/>
      <c r="K47" s="152"/>
      <c r="L47" s="152"/>
      <c r="M47" s="54"/>
      <c r="O47" s="152" t="s">
        <v>97</v>
      </c>
    </row>
    <row r="48" spans="1:15" ht="12.75">
      <c r="A48" s="2"/>
      <c r="B48" s="152"/>
      <c r="C48" s="152"/>
      <c r="D48" s="152"/>
      <c r="E48" s="152"/>
      <c r="F48" s="152"/>
      <c r="G48" s="152"/>
      <c r="H48" s="152"/>
      <c r="I48" s="152"/>
      <c r="J48" s="152"/>
      <c r="K48" s="152"/>
      <c r="L48" s="152"/>
      <c r="M48" s="54"/>
      <c r="O48" s="152" t="s">
        <v>85</v>
      </c>
    </row>
    <row r="49" spans="1:15" ht="12.75">
      <c r="A49" s="2"/>
      <c r="B49" s="152"/>
      <c r="C49" s="152"/>
      <c r="D49" s="152"/>
      <c r="E49" s="152"/>
      <c r="F49" s="152"/>
      <c r="G49" s="152"/>
      <c r="H49" s="152"/>
      <c r="I49" s="152"/>
      <c r="J49" s="152"/>
      <c r="K49" s="152"/>
      <c r="L49" s="152"/>
      <c r="M49" s="54"/>
      <c r="O49" s="152" t="s">
        <v>99</v>
      </c>
    </row>
    <row r="50" spans="1:40" ht="28.5" customHeight="1">
      <c r="A50" s="2"/>
      <c r="B50" s="152"/>
      <c r="C50" s="152"/>
      <c r="D50" s="152"/>
      <c r="E50" s="152"/>
      <c r="F50" s="152"/>
      <c r="G50" s="152"/>
      <c r="H50" s="152"/>
      <c r="I50" s="152"/>
      <c r="J50" s="152"/>
      <c r="K50" s="152"/>
      <c r="L50" s="152"/>
      <c r="M50" s="54"/>
      <c r="O50" s="152" t="s">
        <v>100</v>
      </c>
      <c r="AN50" s="1" t="e">
        <f>AN41+1</f>
        <v>#REF!</v>
      </c>
    </row>
    <row r="51" spans="1:40" ht="19.5" customHeight="1">
      <c r="A51" s="2"/>
      <c r="B51" s="152"/>
      <c r="C51" s="152"/>
      <c r="D51" s="152"/>
      <c r="E51" s="152"/>
      <c r="F51" s="152"/>
      <c r="G51" s="152"/>
      <c r="H51" s="152"/>
      <c r="I51" s="152"/>
      <c r="J51" s="152"/>
      <c r="K51" s="152"/>
      <c r="L51" s="152"/>
      <c r="M51" s="54"/>
      <c r="O51" s="152" t="s">
        <v>101</v>
      </c>
      <c r="AN51" s="1" t="e">
        <f aca="true" t="shared" si="0" ref="AN51:AN68">AN50+1</f>
        <v>#REF!</v>
      </c>
    </row>
    <row r="52" spans="1:40" ht="12.75">
      <c r="A52" s="2"/>
      <c r="B52" s="152"/>
      <c r="C52" s="152"/>
      <c r="D52" s="152"/>
      <c r="E52" s="152"/>
      <c r="F52" s="152"/>
      <c r="G52" s="152"/>
      <c r="H52" s="152"/>
      <c r="I52" s="152"/>
      <c r="J52" s="152"/>
      <c r="K52" s="152"/>
      <c r="L52" s="152"/>
      <c r="M52" s="54"/>
      <c r="O52" s="152" t="s">
        <v>102</v>
      </c>
      <c r="AN52" s="1" t="e">
        <f t="shared" si="0"/>
        <v>#REF!</v>
      </c>
    </row>
    <row r="53" spans="1:40" ht="12.75">
      <c r="A53" s="2"/>
      <c r="B53" s="152"/>
      <c r="C53" s="152"/>
      <c r="D53" s="152"/>
      <c r="E53" s="152"/>
      <c r="F53" s="152"/>
      <c r="G53" s="152"/>
      <c r="H53" s="152"/>
      <c r="I53" s="152"/>
      <c r="J53" s="152"/>
      <c r="K53" s="152"/>
      <c r="L53" s="152"/>
      <c r="M53" s="54"/>
      <c r="O53" s="152" t="s">
        <v>199</v>
      </c>
      <c r="AN53" s="1" t="e">
        <f t="shared" si="0"/>
        <v>#REF!</v>
      </c>
    </row>
    <row r="54" spans="1:40" ht="12.75">
      <c r="A54" s="2"/>
      <c r="B54" s="152"/>
      <c r="C54" s="152"/>
      <c r="D54" s="152"/>
      <c r="E54" s="152"/>
      <c r="F54" s="152"/>
      <c r="G54" s="152"/>
      <c r="H54" s="152"/>
      <c r="I54" s="152"/>
      <c r="J54" s="152"/>
      <c r="K54" s="152"/>
      <c r="L54" s="152"/>
      <c r="M54" s="54"/>
      <c r="O54" s="152" t="s">
        <v>105</v>
      </c>
      <c r="AN54" s="1" t="e">
        <f t="shared" si="0"/>
        <v>#REF!</v>
      </c>
    </row>
    <row r="55" spans="1:40" ht="12.75">
      <c r="A55" s="2"/>
      <c r="B55" s="152"/>
      <c r="C55" s="152"/>
      <c r="D55" s="152"/>
      <c r="E55" s="152"/>
      <c r="F55" s="152"/>
      <c r="G55" s="152"/>
      <c r="H55" s="152"/>
      <c r="I55" s="152"/>
      <c r="J55" s="152"/>
      <c r="K55" s="152"/>
      <c r="L55" s="152"/>
      <c r="M55" s="54"/>
      <c r="O55" s="152" t="s">
        <v>104</v>
      </c>
      <c r="AN55" s="1" t="e">
        <f t="shared" si="0"/>
        <v>#REF!</v>
      </c>
    </row>
    <row r="56" spans="1:40" ht="16.5" customHeight="1" thickBot="1">
      <c r="A56" s="2"/>
      <c r="B56" s="152"/>
      <c r="C56" s="152"/>
      <c r="D56" s="152"/>
      <c r="E56" s="152"/>
      <c r="F56" s="152"/>
      <c r="G56" s="152"/>
      <c r="H56" s="152"/>
      <c r="I56" s="152"/>
      <c r="J56" s="152"/>
      <c r="K56" s="152"/>
      <c r="L56" s="152"/>
      <c r="M56" s="54"/>
      <c r="O56" s="21" t="s">
        <v>109</v>
      </c>
      <c r="AN56" s="1" t="e">
        <f t="shared" si="0"/>
        <v>#REF!</v>
      </c>
    </row>
    <row r="57" spans="1:40" ht="13.5" customHeight="1" thickBot="1">
      <c r="A57" s="172" t="s">
        <v>37</v>
      </c>
      <c r="B57" s="173"/>
      <c r="C57" s="173"/>
      <c r="D57" s="173"/>
      <c r="E57" s="173"/>
      <c r="F57" s="173"/>
      <c r="G57" s="173"/>
      <c r="H57" s="173"/>
      <c r="I57" s="173"/>
      <c r="J57" s="173"/>
      <c r="K57" s="173"/>
      <c r="L57" s="173"/>
      <c r="M57" s="174"/>
      <c r="O57" s="152" t="s">
        <v>111</v>
      </c>
      <c r="AN57" s="1" t="e">
        <f>#REF!+1</f>
        <v>#REF!</v>
      </c>
    </row>
    <row r="58" spans="1:40" ht="13.5" thickBot="1">
      <c r="A58" s="2"/>
      <c r="B58" s="152"/>
      <c r="C58" s="152"/>
      <c r="D58" s="152"/>
      <c r="E58" s="152"/>
      <c r="F58" s="152"/>
      <c r="G58" s="152"/>
      <c r="H58" s="152"/>
      <c r="I58" s="152"/>
      <c r="J58" s="152"/>
      <c r="K58" s="152"/>
      <c r="L58" s="152"/>
      <c r="M58" s="54"/>
      <c r="O58" s="152" t="s">
        <v>112</v>
      </c>
      <c r="AN58" s="1" t="e">
        <f t="shared" si="0"/>
        <v>#REF!</v>
      </c>
    </row>
    <row r="59" spans="1:40" ht="25.5" customHeight="1" thickBot="1">
      <c r="A59" s="170" t="s">
        <v>38</v>
      </c>
      <c r="B59" s="183" t="s">
        <v>39</v>
      </c>
      <c r="C59" s="184"/>
      <c r="D59" s="184"/>
      <c r="E59" s="185"/>
      <c r="F59" s="195" t="s">
        <v>90</v>
      </c>
      <c r="G59" s="196"/>
      <c r="H59" s="183" t="s">
        <v>40</v>
      </c>
      <c r="I59" s="184"/>
      <c r="J59" s="184"/>
      <c r="K59" s="184"/>
      <c r="L59" s="184"/>
      <c r="M59" s="185"/>
      <c r="O59" s="1" t="s">
        <v>123</v>
      </c>
      <c r="AN59" s="1" t="e">
        <f t="shared" si="0"/>
        <v>#REF!</v>
      </c>
    </row>
    <row r="60" spans="1:15" ht="25.5" customHeight="1" thickBot="1">
      <c r="A60" s="171"/>
      <c r="B60" s="186"/>
      <c r="C60" s="187"/>
      <c r="D60" s="187"/>
      <c r="E60" s="188"/>
      <c r="F60" s="6" t="s">
        <v>91</v>
      </c>
      <c r="G60" s="51" t="s">
        <v>92</v>
      </c>
      <c r="H60" s="186"/>
      <c r="I60" s="187"/>
      <c r="J60" s="187"/>
      <c r="K60" s="187"/>
      <c r="L60" s="187"/>
      <c r="M60" s="188"/>
      <c r="O60" s="1" t="s">
        <v>113</v>
      </c>
    </row>
    <row r="61" spans="1:40" ht="46.5" customHeight="1" thickBot="1">
      <c r="A61" s="10" t="s">
        <v>33</v>
      </c>
      <c r="B61" s="163" t="s">
        <v>230</v>
      </c>
      <c r="C61" s="164"/>
      <c r="D61" s="164"/>
      <c r="E61" s="164"/>
      <c r="F61" s="34"/>
      <c r="G61" s="157" t="s">
        <v>142</v>
      </c>
      <c r="H61" s="165"/>
      <c r="I61" s="166"/>
      <c r="J61" s="166"/>
      <c r="K61" s="166"/>
      <c r="L61" s="166"/>
      <c r="M61" s="167"/>
      <c r="AN61" s="1" t="e">
        <f>AN59+1</f>
        <v>#REF!</v>
      </c>
    </row>
    <row r="62" spans="1:40" ht="46.5" customHeight="1" thickBot="1">
      <c r="A62" s="10" t="s">
        <v>34</v>
      </c>
      <c r="B62" s="163" t="s">
        <v>231</v>
      </c>
      <c r="C62" s="164"/>
      <c r="D62" s="164"/>
      <c r="E62" s="164"/>
      <c r="F62" s="34"/>
      <c r="G62" s="157" t="s">
        <v>142</v>
      </c>
      <c r="H62" s="165"/>
      <c r="I62" s="166"/>
      <c r="J62" s="166"/>
      <c r="K62" s="166"/>
      <c r="L62" s="166"/>
      <c r="M62" s="167"/>
      <c r="AN62" s="1" t="e">
        <f t="shared" si="0"/>
        <v>#REF!</v>
      </c>
    </row>
    <row r="63" spans="1:40" ht="46.5" customHeight="1" thickBot="1">
      <c r="A63" s="10" t="s">
        <v>41</v>
      </c>
      <c r="B63" s="163" t="s">
        <v>232</v>
      </c>
      <c r="C63" s="164"/>
      <c r="D63" s="164"/>
      <c r="E63" s="164"/>
      <c r="F63" s="34"/>
      <c r="G63" s="157" t="s">
        <v>142</v>
      </c>
      <c r="H63" s="165"/>
      <c r="I63" s="166"/>
      <c r="J63" s="166"/>
      <c r="K63" s="166"/>
      <c r="L63" s="166"/>
      <c r="M63" s="167"/>
      <c r="AN63" s="1" t="e">
        <f>#REF!+1</f>
        <v>#REF!</v>
      </c>
    </row>
    <row r="64" spans="1:40" ht="46.5" customHeight="1" thickBot="1">
      <c r="A64" s="10" t="s">
        <v>36</v>
      </c>
      <c r="B64" s="163" t="s">
        <v>233</v>
      </c>
      <c r="C64" s="164"/>
      <c r="D64" s="164"/>
      <c r="E64" s="164"/>
      <c r="F64" s="34"/>
      <c r="G64" s="157" t="s">
        <v>142</v>
      </c>
      <c r="H64" s="165"/>
      <c r="I64" s="166"/>
      <c r="J64" s="166"/>
      <c r="K64" s="166"/>
      <c r="L64" s="166"/>
      <c r="M64" s="167"/>
      <c r="AN64" s="1" t="e">
        <f t="shared" si="0"/>
        <v>#REF!</v>
      </c>
    </row>
    <row r="65" spans="1:40" ht="35.25" customHeight="1" thickBot="1">
      <c r="A65" s="10" t="s">
        <v>42</v>
      </c>
      <c r="B65" s="163" t="s">
        <v>234</v>
      </c>
      <c r="C65" s="164"/>
      <c r="D65" s="164"/>
      <c r="E65" s="164"/>
      <c r="F65" s="34"/>
      <c r="G65" s="157" t="s">
        <v>169</v>
      </c>
      <c r="H65" s="244"/>
      <c r="I65" s="245"/>
      <c r="J65" s="245"/>
      <c r="K65" s="245"/>
      <c r="L65" s="245"/>
      <c r="M65" s="246"/>
      <c r="AN65" s="1" t="e">
        <f>#REF!+1</f>
        <v>#REF!</v>
      </c>
    </row>
    <row r="66" spans="1:40" ht="24.75" customHeight="1">
      <c r="A66" s="152"/>
      <c r="B66" s="190"/>
      <c r="C66" s="190"/>
      <c r="D66" s="190"/>
      <c r="E66" s="190"/>
      <c r="F66" s="190"/>
      <c r="G66" s="190"/>
      <c r="H66" s="190"/>
      <c r="I66" s="190"/>
      <c r="J66" s="190"/>
      <c r="K66" s="190"/>
      <c r="L66" s="190"/>
      <c r="M66" s="190"/>
      <c r="AN66" s="1" t="e">
        <f t="shared" si="0"/>
        <v>#REF!</v>
      </c>
    </row>
    <row r="67" spans="1:40" ht="24.75" customHeight="1" hidden="1">
      <c r="A67" s="152"/>
      <c r="B67" s="190"/>
      <c r="C67" s="190"/>
      <c r="D67" s="190"/>
      <c r="E67" s="190"/>
      <c r="F67" s="190"/>
      <c r="G67" s="190"/>
      <c r="H67" s="190"/>
      <c r="I67" s="190"/>
      <c r="J67" s="190"/>
      <c r="K67" s="190"/>
      <c r="L67" s="190"/>
      <c r="M67" s="190"/>
      <c r="AN67" s="1" t="e">
        <f t="shared" si="0"/>
        <v>#REF!</v>
      </c>
    </row>
    <row r="68" spans="1:40" ht="24.75" customHeight="1" hidden="1">
      <c r="A68" s="152"/>
      <c r="B68" s="190"/>
      <c r="C68" s="190"/>
      <c r="D68" s="190"/>
      <c r="E68" s="190"/>
      <c r="F68" s="190"/>
      <c r="G68" s="190"/>
      <c r="H68" s="190"/>
      <c r="I68" s="190"/>
      <c r="J68" s="190"/>
      <c r="K68" s="190"/>
      <c r="L68" s="190"/>
      <c r="M68" s="190"/>
      <c r="AN68" s="1" t="e">
        <f t="shared" si="0"/>
        <v>#REF!</v>
      </c>
    </row>
    <row r="69" spans="1:13" ht="24.75" customHeight="1" hidden="1">
      <c r="A69" s="152"/>
      <c r="B69" s="190"/>
      <c r="C69" s="190"/>
      <c r="D69" s="190"/>
      <c r="E69" s="190"/>
      <c r="F69" s="190"/>
      <c r="G69" s="190"/>
      <c r="H69" s="190"/>
      <c r="I69" s="190"/>
      <c r="J69" s="190"/>
      <c r="K69" s="190"/>
      <c r="L69" s="190"/>
      <c r="M69" s="190"/>
    </row>
    <row r="70" spans="1:13" ht="24.75" customHeight="1" hidden="1">
      <c r="A70" s="152"/>
      <c r="B70" s="190"/>
      <c r="C70" s="190"/>
      <c r="D70" s="190"/>
      <c r="E70" s="190"/>
      <c r="F70" s="190"/>
      <c r="G70" s="190"/>
      <c r="H70" s="190"/>
      <c r="I70" s="190"/>
      <c r="J70" s="190"/>
      <c r="K70" s="190"/>
      <c r="L70" s="190"/>
      <c r="M70" s="190"/>
    </row>
    <row r="71" spans="1:13" ht="12.75" hidden="1">
      <c r="A71" s="152"/>
      <c r="B71" s="152"/>
      <c r="C71" s="152"/>
      <c r="D71" s="152"/>
      <c r="E71" s="152"/>
      <c r="F71" s="152"/>
      <c r="G71" s="152"/>
      <c r="H71" s="152"/>
      <c r="I71" s="152"/>
      <c r="J71" s="152"/>
      <c r="K71" s="152"/>
      <c r="L71" s="152"/>
      <c r="M71" s="152"/>
    </row>
    <row r="86" spans="2:11" ht="15" hidden="1">
      <c r="B86" s="152"/>
      <c r="C86" s="152"/>
      <c r="D86" s="152"/>
      <c r="E86" s="152"/>
      <c r="F86" s="189"/>
      <c r="G86" s="189"/>
      <c r="H86" s="189"/>
      <c r="I86" s="11" t="s">
        <v>43</v>
      </c>
      <c r="K86" s="12"/>
    </row>
    <row r="87" spans="2:11" ht="15" hidden="1">
      <c r="B87" s="152"/>
      <c r="C87" s="152"/>
      <c r="D87" s="152"/>
      <c r="E87" s="152"/>
      <c r="F87" s="189"/>
      <c r="G87" s="189"/>
      <c r="H87" s="189"/>
      <c r="I87" s="11" t="s">
        <v>44</v>
      </c>
      <c r="K87" s="12"/>
    </row>
    <row r="88" spans="2:11" ht="15" hidden="1">
      <c r="B88" s="152"/>
      <c r="C88" s="152"/>
      <c r="D88" s="152"/>
      <c r="E88" s="152"/>
      <c r="F88" s="189"/>
      <c r="G88" s="189"/>
      <c r="H88" s="189"/>
      <c r="I88" s="11" t="s">
        <v>45</v>
      </c>
      <c r="K88" s="12"/>
    </row>
    <row r="89" spans="2:11" ht="15" hidden="1">
      <c r="B89" s="152"/>
      <c r="C89" s="152"/>
      <c r="D89" s="152"/>
      <c r="E89" s="152"/>
      <c r="F89" s="189"/>
      <c r="G89" s="189"/>
      <c r="H89" s="189"/>
      <c r="K89" s="12"/>
    </row>
    <row r="90" spans="2:11" ht="15" hidden="1">
      <c r="B90" s="152"/>
      <c r="C90" s="152"/>
      <c r="D90" s="152"/>
      <c r="E90" s="152"/>
      <c r="F90" s="189"/>
      <c r="G90" s="189"/>
      <c r="H90" s="189"/>
      <c r="K90" s="12"/>
    </row>
    <row r="91" spans="2:11" ht="15" hidden="1">
      <c r="B91" s="152"/>
      <c r="C91" s="152"/>
      <c r="D91" s="152"/>
      <c r="E91" s="152"/>
      <c r="K91" s="12"/>
    </row>
    <row r="92" spans="2:11" ht="15" hidden="1">
      <c r="B92" s="152"/>
      <c r="C92" s="152"/>
      <c r="D92" s="152"/>
      <c r="E92" s="152"/>
      <c r="K92" s="12"/>
    </row>
    <row r="93" spans="2:11" ht="15" hidden="1">
      <c r="B93" s="152"/>
      <c r="C93" s="152"/>
      <c r="D93" s="152"/>
      <c r="E93" s="152"/>
      <c r="K93" s="12"/>
    </row>
    <row r="94" spans="2:11" ht="15" hidden="1">
      <c r="B94" s="152"/>
      <c r="C94" s="152"/>
      <c r="D94" s="152"/>
      <c r="E94" s="152"/>
      <c r="K94" s="12"/>
    </row>
    <row r="95" spans="2:11" ht="15" hidden="1">
      <c r="B95" s="152"/>
      <c r="C95" s="152"/>
      <c r="D95" s="152"/>
      <c r="E95" s="152"/>
      <c r="K95" s="12"/>
    </row>
    <row r="96" spans="2:11" ht="15" hidden="1">
      <c r="B96" s="152"/>
      <c r="C96" s="152"/>
      <c r="D96" s="152"/>
      <c r="E96" s="152"/>
      <c r="K96" s="12"/>
    </row>
    <row r="97" spans="2:11" ht="15" hidden="1">
      <c r="B97" s="152"/>
      <c r="C97" s="152"/>
      <c r="D97" s="152"/>
      <c r="E97" s="152"/>
      <c r="K97" s="12"/>
    </row>
    <row r="98" spans="2:11" ht="15" hidden="1">
      <c r="B98" s="152"/>
      <c r="C98" s="152"/>
      <c r="D98" s="152"/>
      <c r="E98" s="152"/>
      <c r="K98" s="12"/>
    </row>
    <row r="99" spans="2:11" ht="15" hidden="1">
      <c r="B99" s="152"/>
      <c r="C99" s="152"/>
      <c r="D99" s="152"/>
      <c r="E99" s="152"/>
      <c r="K99" s="12"/>
    </row>
    <row r="100" spans="2:11" ht="15" hidden="1">
      <c r="B100" s="152"/>
      <c r="C100" s="152"/>
      <c r="D100" s="152"/>
      <c r="E100" s="152"/>
      <c r="K100" s="12"/>
    </row>
    <row r="101" spans="2:11" ht="15" hidden="1">
      <c r="B101" s="152"/>
      <c r="C101" s="152"/>
      <c r="D101" s="152"/>
      <c r="E101" s="152"/>
      <c r="K101" s="12"/>
    </row>
    <row r="102" spans="2:11" ht="15" hidden="1">
      <c r="B102" s="152"/>
      <c r="C102" s="152"/>
      <c r="D102" s="152"/>
      <c r="E102" s="152"/>
      <c r="K102" s="12"/>
    </row>
    <row r="103" spans="2:11" ht="15" hidden="1">
      <c r="B103" s="152"/>
      <c r="C103" s="152"/>
      <c r="D103" s="152"/>
      <c r="E103" s="152"/>
      <c r="K103" s="12"/>
    </row>
    <row r="104" spans="2:11" ht="15" hidden="1">
      <c r="B104" s="152"/>
      <c r="C104" s="152"/>
      <c r="D104" s="152"/>
      <c r="E104" s="152"/>
      <c r="K104" s="12"/>
    </row>
    <row r="105" spans="2:11" ht="15" hidden="1">
      <c r="B105" s="152"/>
      <c r="C105" s="152"/>
      <c r="D105" s="152"/>
      <c r="E105" s="152"/>
      <c r="K105" s="12"/>
    </row>
    <row r="106" spans="2:11" ht="15" hidden="1">
      <c r="B106" s="152"/>
      <c r="C106" s="152"/>
      <c r="D106" s="152"/>
      <c r="E106" s="152"/>
      <c r="K106" s="12"/>
    </row>
    <row r="107" spans="2:11" ht="15" hidden="1">
      <c r="B107" s="152"/>
      <c r="C107" s="152"/>
      <c r="D107" s="152"/>
      <c r="E107" s="152"/>
      <c r="K107" s="12"/>
    </row>
    <row r="108" spans="2:11" ht="15" hidden="1">
      <c r="B108" s="152"/>
      <c r="C108" s="152"/>
      <c r="D108" s="152"/>
      <c r="E108" s="152"/>
      <c r="K108" s="12"/>
    </row>
    <row r="109" spans="2:11" ht="15" hidden="1">
      <c r="B109" s="152"/>
      <c r="C109" s="152"/>
      <c r="D109" s="152"/>
      <c r="E109" s="152"/>
      <c r="K109" s="12"/>
    </row>
    <row r="110" spans="2:11" ht="15" hidden="1">
      <c r="B110" s="152"/>
      <c r="C110" s="152"/>
      <c r="D110" s="152"/>
      <c r="E110" s="152"/>
      <c r="K110" s="12"/>
    </row>
    <row r="111" spans="2:11" ht="15" hidden="1">
      <c r="B111" s="152"/>
      <c r="C111" s="152"/>
      <c r="D111" s="152"/>
      <c r="E111" s="152"/>
      <c r="K111" s="12"/>
    </row>
    <row r="112" spans="2:11" ht="15" hidden="1">
      <c r="B112" s="152"/>
      <c r="C112" s="152"/>
      <c r="D112" s="152"/>
      <c r="E112" s="152"/>
      <c r="K112" s="12"/>
    </row>
    <row r="113" spans="2:11" ht="15" hidden="1">
      <c r="B113" s="152"/>
      <c r="C113" s="152"/>
      <c r="D113" s="152"/>
      <c r="E113" s="152"/>
      <c r="K113" s="12"/>
    </row>
    <row r="114" spans="2:11" ht="15" hidden="1">
      <c r="B114" s="152"/>
      <c r="C114" s="152"/>
      <c r="D114" s="152"/>
      <c r="E114" s="152"/>
      <c r="K114" s="12"/>
    </row>
    <row r="115" spans="2:11" ht="15" hidden="1">
      <c r="B115" s="152"/>
      <c r="C115" s="152"/>
      <c r="D115" s="152"/>
      <c r="E115" s="152"/>
      <c r="K115" s="12"/>
    </row>
    <row r="116" spans="2:11" ht="15" hidden="1">
      <c r="B116" s="152"/>
      <c r="C116" s="152"/>
      <c r="D116" s="152"/>
      <c r="E116" s="152"/>
      <c r="K116" s="12"/>
    </row>
    <row r="117" spans="2:11" ht="15" hidden="1">
      <c r="B117" s="152"/>
      <c r="C117" s="152"/>
      <c r="D117" s="152"/>
      <c r="E117" s="152"/>
      <c r="K117" s="12"/>
    </row>
    <row r="118" spans="2:11" ht="15" hidden="1">
      <c r="B118" s="152"/>
      <c r="C118" s="152"/>
      <c r="D118" s="152"/>
      <c r="E118" s="152"/>
      <c r="K118" s="12"/>
    </row>
    <row r="119" spans="2:11" ht="15" hidden="1">
      <c r="B119" s="152"/>
      <c r="C119" s="152"/>
      <c r="D119" s="152"/>
      <c r="E119" s="152"/>
      <c r="K119" s="12"/>
    </row>
    <row r="120" spans="2:11" ht="15" hidden="1">
      <c r="B120" s="152"/>
      <c r="C120" s="152"/>
      <c r="D120" s="152"/>
      <c r="E120" s="152"/>
      <c r="K120" s="12"/>
    </row>
    <row r="121" spans="2:11" ht="15" hidden="1">
      <c r="B121" s="152"/>
      <c r="C121" s="152"/>
      <c r="D121" s="152"/>
      <c r="E121" s="152"/>
      <c r="K121" s="12"/>
    </row>
    <row r="122" spans="2:11" ht="15" hidden="1">
      <c r="B122" s="152"/>
      <c r="C122" s="152"/>
      <c r="D122" s="152"/>
      <c r="E122" s="152"/>
      <c r="K122" s="12"/>
    </row>
    <row r="123" spans="2:11" ht="15" hidden="1">
      <c r="B123" s="152"/>
      <c r="C123" s="152"/>
      <c r="D123" s="152"/>
      <c r="E123" s="152"/>
      <c r="K123" s="12"/>
    </row>
    <row r="124" spans="2:5" ht="12.75" hidden="1">
      <c r="B124" s="152"/>
      <c r="C124" s="152"/>
      <c r="D124" s="152"/>
      <c r="E124" s="152"/>
    </row>
    <row r="125" spans="2:5" ht="12.75" hidden="1">
      <c r="B125" s="152"/>
      <c r="C125" s="152"/>
      <c r="D125" s="152"/>
      <c r="E125" s="152"/>
    </row>
    <row r="126" spans="2:5" ht="12.75" hidden="1">
      <c r="B126" s="152"/>
      <c r="C126" s="152"/>
      <c r="D126" s="152"/>
      <c r="E126" s="152"/>
    </row>
    <row r="127" spans="2:5" ht="12.75" hidden="1">
      <c r="B127" s="152"/>
      <c r="C127" s="152"/>
      <c r="D127" s="152"/>
      <c r="E127" s="152"/>
    </row>
    <row r="128" spans="2:5" ht="12.75" hidden="1">
      <c r="B128" s="152"/>
      <c r="C128" s="152"/>
      <c r="D128" s="152"/>
      <c r="E128" s="152"/>
    </row>
    <row r="129" spans="2:5" ht="12.75" hidden="1">
      <c r="B129" s="152"/>
      <c r="C129" s="152"/>
      <c r="D129" s="152"/>
      <c r="E129" s="152"/>
    </row>
    <row r="130" spans="2:5" ht="12.75" hidden="1">
      <c r="B130" s="152"/>
      <c r="C130" s="152"/>
      <c r="D130" s="152"/>
      <c r="E130" s="152"/>
    </row>
    <row r="131" spans="2:5" ht="12.75" hidden="1">
      <c r="B131" s="152"/>
      <c r="C131" s="152"/>
      <c r="D131" s="152"/>
      <c r="E131" s="152"/>
    </row>
    <row r="132" spans="2:5" ht="12.75" hidden="1">
      <c r="B132" s="152"/>
      <c r="C132" s="152"/>
      <c r="D132" s="152"/>
      <c r="E132" s="152"/>
    </row>
    <row r="133" spans="2:5" ht="12.75" hidden="1">
      <c r="B133" s="152"/>
      <c r="C133" s="152"/>
      <c r="D133" s="152"/>
      <c r="E133" s="152"/>
    </row>
    <row r="134" spans="2:5" ht="12.75" hidden="1">
      <c r="B134" s="152"/>
      <c r="C134" s="152"/>
      <c r="D134" s="152"/>
      <c r="E134" s="152"/>
    </row>
    <row r="135" spans="2:5" ht="12.75" hidden="1">
      <c r="B135" s="152"/>
      <c r="C135" s="152"/>
      <c r="D135" s="152"/>
      <c r="E135" s="152"/>
    </row>
    <row r="136" spans="2:5" ht="12.75" hidden="1">
      <c r="B136" s="152"/>
      <c r="C136" s="152"/>
      <c r="D136" s="152"/>
      <c r="E136" s="152"/>
    </row>
    <row r="137" spans="2:5" ht="12.75" hidden="1">
      <c r="B137" s="152"/>
      <c r="C137" s="152"/>
      <c r="D137" s="152"/>
      <c r="E137" s="152"/>
    </row>
    <row r="138" spans="2:5" ht="12.75" hidden="1">
      <c r="B138" s="152"/>
      <c r="C138" s="152"/>
      <c r="D138" s="152"/>
      <c r="E138" s="152"/>
    </row>
    <row r="139" spans="2:5" ht="12.75" hidden="1">
      <c r="B139" s="152"/>
      <c r="C139" s="152"/>
      <c r="D139" s="152"/>
      <c r="E139" s="152"/>
    </row>
    <row r="140" spans="2:5" ht="12.75" hidden="1">
      <c r="B140" s="152"/>
      <c r="C140" s="152"/>
      <c r="D140" s="152"/>
      <c r="E140" s="152"/>
    </row>
    <row r="141" spans="2:5" ht="12.75" hidden="1">
      <c r="B141" s="152"/>
      <c r="C141" s="152"/>
      <c r="D141" s="152"/>
      <c r="E141" s="152"/>
    </row>
    <row r="142" spans="2:5" ht="12.75" hidden="1">
      <c r="B142" s="152"/>
      <c r="C142" s="152"/>
      <c r="D142" s="152"/>
      <c r="E142" s="152"/>
    </row>
    <row r="143" spans="2:5" ht="12.75" hidden="1">
      <c r="B143" s="152"/>
      <c r="C143" s="152"/>
      <c r="D143" s="152"/>
      <c r="E143" s="152"/>
    </row>
    <row r="144" spans="2:5" ht="12.75" hidden="1">
      <c r="B144" s="152"/>
      <c r="C144" s="152"/>
      <c r="D144" s="152"/>
      <c r="E144" s="152"/>
    </row>
    <row r="145" spans="2:5" ht="12.75" hidden="1">
      <c r="B145" s="152"/>
      <c r="C145" s="152"/>
      <c r="D145" s="152"/>
      <c r="E145" s="152"/>
    </row>
    <row r="146" spans="2:5" ht="12.75" hidden="1">
      <c r="B146" s="152"/>
      <c r="C146" s="152"/>
      <c r="D146" s="152"/>
      <c r="E146" s="152"/>
    </row>
    <row r="147" spans="2:5" ht="12.75" hidden="1">
      <c r="B147" s="152"/>
      <c r="C147" s="152"/>
      <c r="D147" s="152"/>
      <c r="E147" s="152"/>
    </row>
    <row r="148" spans="2:5" ht="12.75" hidden="1">
      <c r="B148" s="152"/>
      <c r="C148" s="152"/>
      <c r="D148" s="152"/>
      <c r="E148" s="152"/>
    </row>
    <row r="149" spans="2:5" ht="12.75" hidden="1">
      <c r="B149" s="152"/>
      <c r="C149" s="152"/>
      <c r="D149" s="152"/>
      <c r="E149" s="15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B64:E64"/>
    <mergeCell ref="H64:M64"/>
    <mergeCell ref="B65:E65"/>
    <mergeCell ref="H65:M65"/>
    <mergeCell ref="B66:I66"/>
    <mergeCell ref="J66:M66"/>
    <mergeCell ref="B67:I67"/>
    <mergeCell ref="J67:M67"/>
    <mergeCell ref="F86:H87"/>
    <mergeCell ref="F88:H88"/>
    <mergeCell ref="F89:H90"/>
    <mergeCell ref="B68:I68"/>
    <mergeCell ref="J68:M68"/>
    <mergeCell ref="B69:I69"/>
    <mergeCell ref="J69:M69"/>
    <mergeCell ref="B70:I70"/>
    <mergeCell ref="J70:M70"/>
  </mergeCells>
  <conditionalFormatting sqref="H36:I38">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6: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6: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rowBreaks count="2" manualBreakCount="2">
    <brk id="65" max="39" man="1"/>
    <brk id="66" max="39" man="1"/>
  </rowBreaks>
  <colBreaks count="1" manualBreakCount="1">
    <brk id="13" max="6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LSANTIUSTI</cp:lastModifiedBy>
  <cp:lastPrinted>2018-06-21T14:51:09Z</cp:lastPrinted>
  <dcterms:created xsi:type="dcterms:W3CDTF">2015-05-25T16:17:38Z</dcterms:created>
  <dcterms:modified xsi:type="dcterms:W3CDTF">2022-01-13T14:08:47Z</dcterms:modified>
  <cp:category/>
  <cp:version/>
  <cp:contentType/>
  <cp:contentStatus/>
</cp:coreProperties>
</file>