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polo\120_oap\IDEP2022\120_19_INFORMES\120_19_10 Informes Seguimiento Gestión\120_19_10_ 1 Mapa de Riesgo por Procesos 2022\SEGUIMIENTO\"/>
    </mc:Choice>
  </mc:AlternateContent>
  <bookViews>
    <workbookView xWindow="0" yWindow="0" windowWidth="20490" windowHeight="7020" activeTab="1"/>
  </bookViews>
  <sheets>
    <sheet name="Portada" sheetId="1" r:id="rId1"/>
    <sheet name="Riesg Gestión" sheetId="2" r:id="rId2"/>
    <sheet name="Riesg Corrupc" sheetId="3" r:id="rId3"/>
    <sheet name="Tabla probabilidad" sheetId="4" r:id="rId4"/>
    <sheet name="Tabla Impacto" sheetId="5" r:id="rId5"/>
    <sheet name="Opciones Tratamiento" sheetId="6" r:id="rId6"/>
    <sheet name="Tabla Valoración controles" sheetId="7" r:id="rId7"/>
    <sheet name="Hoja 1" sheetId="8" r:id="rId8"/>
    <sheet name="Hoja 2" sheetId="9" r:id="rId9"/>
    <sheet name="Hoja1" sheetId="10" state="hidden" r:id="rId10"/>
  </sheets>
  <externalReferences>
    <externalReference r:id="rId11"/>
    <externalReference r:id="rId12"/>
  </externalReferences>
  <definedNames>
    <definedName name="_xlnm._FilterDatabase" localSheetId="2" hidden="1">'Riesg Corrupc'!$A$12:$BR$33</definedName>
    <definedName name="_xlnm._FilterDatabase" localSheetId="1" hidden="1">'Riesg Gestión'!$A$10:$BI$58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ipxyRENkRVzNqNJa6KKO0Q7qBlbg=="/>
    </ext>
  </extLst>
</workbook>
</file>

<file path=xl/calcChain.xml><?xml version="1.0" encoding="utf-8"?>
<calcChain xmlns="http://schemas.openxmlformats.org/spreadsheetml/2006/main">
  <c r="U24" i="2" l="1"/>
  <c r="R24" i="2"/>
  <c r="AC24" i="2" s="1"/>
  <c r="AB24" i="2" s="1"/>
  <c r="O24" i="2"/>
  <c r="N24" i="2"/>
  <c r="I24" i="2"/>
  <c r="J24" i="2" s="1"/>
  <c r="U25" i="2"/>
  <c r="R25" i="2"/>
  <c r="I25" i="2"/>
  <c r="R26" i="2"/>
  <c r="Y26" i="2" s="1"/>
  <c r="U26" i="2"/>
  <c r="Y24" i="2" l="1"/>
  <c r="J25" i="2"/>
  <c r="Y25" i="2" s="1"/>
  <c r="AA26" i="2"/>
  <c r="Z26" i="2"/>
  <c r="AC26" i="2"/>
  <c r="AB26" i="2" s="1"/>
  <c r="F152" i="5"/>
  <c r="F151" i="5"/>
  <c r="F150" i="5"/>
  <c r="F149" i="5"/>
  <c r="F148" i="5"/>
  <c r="F147" i="5"/>
  <c r="F146" i="5"/>
  <c r="F145" i="5"/>
  <c r="F144" i="5"/>
  <c r="F143" i="5"/>
  <c r="F142" i="5"/>
  <c r="F141" i="5"/>
  <c r="AO33" i="3"/>
  <c r="AL33" i="3"/>
  <c r="AW33" i="3" s="1"/>
  <c r="AV33" i="3" s="1"/>
  <c r="AO32" i="3"/>
  <c r="AL32" i="3"/>
  <c r="AW32" i="3" s="1"/>
  <c r="AV32" i="3" s="1"/>
  <c r="AH32" i="3"/>
  <c r="AC32" i="3"/>
  <c r="AD32" i="3" s="1"/>
  <c r="I32" i="3"/>
  <c r="AI32" i="3" s="1"/>
  <c r="AO31" i="3"/>
  <c r="AL31" i="3"/>
  <c r="AH31" i="3"/>
  <c r="AC31" i="3"/>
  <c r="AD31" i="3" s="1"/>
  <c r="I31" i="3"/>
  <c r="J31" i="3" s="1"/>
  <c r="AS31" i="3" s="1"/>
  <c r="AO30" i="3"/>
  <c r="AL30" i="3"/>
  <c r="AH30" i="3"/>
  <c r="AC30" i="3"/>
  <c r="AD30" i="3" s="1"/>
  <c r="I30" i="3"/>
  <c r="AO29" i="3"/>
  <c r="AL29" i="3"/>
  <c r="AH29" i="3"/>
  <c r="AC29" i="3"/>
  <c r="AD29" i="3" s="1"/>
  <c r="I29" i="3"/>
  <c r="AO28" i="3"/>
  <c r="AL28" i="3"/>
  <c r="AH28" i="3"/>
  <c r="AC28" i="3"/>
  <c r="AD28" i="3" s="1"/>
  <c r="I28" i="3"/>
  <c r="AO27" i="3"/>
  <c r="AL27" i="3"/>
  <c r="AW27" i="3" s="1"/>
  <c r="AV27" i="3" s="1"/>
  <c r="AO26" i="3"/>
  <c r="AL26" i="3"/>
  <c r="AF26" i="3"/>
  <c r="AG26" i="3" s="1"/>
  <c r="AH26" i="3" s="1"/>
  <c r="AC26" i="3"/>
  <c r="AD26" i="3" s="1"/>
  <c r="I26" i="3"/>
  <c r="AO25" i="3"/>
  <c r="AL25" i="3"/>
  <c r="AW25" i="3" s="1"/>
  <c r="AV25" i="3" s="1"/>
  <c r="AO24" i="3"/>
  <c r="AL24" i="3"/>
  <c r="AS24" i="3" s="1"/>
  <c r="AO23" i="3"/>
  <c r="AL23" i="3"/>
  <c r="AF23" i="3"/>
  <c r="AG23" i="3" s="1"/>
  <c r="AH23" i="3" s="1"/>
  <c r="AC23" i="3"/>
  <c r="AD23" i="3" s="1"/>
  <c r="I23" i="3"/>
  <c r="AO22" i="3"/>
  <c r="AL22" i="3"/>
  <c r="AW22" i="3" s="1"/>
  <c r="AV22" i="3" s="1"/>
  <c r="AO21" i="3"/>
  <c r="AL21" i="3"/>
  <c r="AF21" i="3"/>
  <c r="AG21" i="3" s="1"/>
  <c r="AH21" i="3" s="1"/>
  <c r="AW21" i="3" s="1"/>
  <c r="AV21" i="3" s="1"/>
  <c r="AC21" i="3"/>
  <c r="AD21" i="3" s="1"/>
  <c r="I21" i="3"/>
  <c r="AO20" i="3"/>
  <c r="AL20" i="3"/>
  <c r="AO19" i="3"/>
  <c r="AL19" i="3"/>
  <c r="AW19" i="3" s="1"/>
  <c r="AV19" i="3" s="1"/>
  <c r="AO18" i="3"/>
  <c r="AL18" i="3"/>
  <c r="AF18" i="3"/>
  <c r="AG18" i="3" s="1"/>
  <c r="AH18" i="3" s="1"/>
  <c r="AC18" i="3"/>
  <c r="AD18" i="3" s="1"/>
  <c r="I18" i="3"/>
  <c r="AO17" i="3"/>
  <c r="AL17" i="3"/>
  <c r="AW17" i="3" s="1"/>
  <c r="AV17" i="3" s="1"/>
  <c r="AO16" i="3"/>
  <c r="AL16" i="3"/>
  <c r="AF16" i="3"/>
  <c r="AG16" i="3" s="1"/>
  <c r="AH16" i="3" s="1"/>
  <c r="AC16" i="3"/>
  <c r="AD16" i="3" s="1"/>
  <c r="I16" i="3"/>
  <c r="AO15" i="3"/>
  <c r="AL15" i="3"/>
  <c r="AW15" i="3" s="1"/>
  <c r="AV15" i="3" s="1"/>
  <c r="AO14" i="3"/>
  <c r="AS14" i="3" s="1"/>
  <c r="AT14" i="3" s="1"/>
  <c r="AL14" i="3"/>
  <c r="AW14" i="3" s="1"/>
  <c r="AV14" i="3" s="1"/>
  <c r="AO13" i="3"/>
  <c r="AL13" i="3"/>
  <c r="AF13" i="3"/>
  <c r="AG13" i="3" s="1"/>
  <c r="AH13" i="3" s="1"/>
  <c r="AC13" i="3"/>
  <c r="AD13" i="3" s="1"/>
  <c r="I13" i="3"/>
  <c r="U58" i="2"/>
  <c r="R58" i="2"/>
  <c r="I58" i="2"/>
  <c r="U57" i="2"/>
  <c r="R57" i="2"/>
  <c r="I57" i="2"/>
  <c r="U56" i="2"/>
  <c r="R56" i="2"/>
  <c r="I56" i="2"/>
  <c r="U55" i="2"/>
  <c r="R55" i="2"/>
  <c r="AC55" i="2" s="1"/>
  <c r="AB55" i="2" s="1"/>
  <c r="U54" i="2"/>
  <c r="R54" i="2"/>
  <c r="AC54" i="2" s="1"/>
  <c r="AB54" i="2" s="1"/>
  <c r="U53" i="2"/>
  <c r="R53" i="2"/>
  <c r="I53" i="2"/>
  <c r="U52" i="2"/>
  <c r="R52" i="2"/>
  <c r="I52" i="2"/>
  <c r="U51" i="2"/>
  <c r="R51" i="2"/>
  <c r="I51" i="2"/>
  <c r="U50" i="2"/>
  <c r="R50" i="2"/>
  <c r="I50" i="2"/>
  <c r="U49" i="2"/>
  <c r="R49" i="2"/>
  <c r="AC49" i="2" s="1"/>
  <c r="AB49" i="2" s="1"/>
  <c r="U48" i="2"/>
  <c r="R48" i="2"/>
  <c r="U47" i="2"/>
  <c r="R47" i="2"/>
  <c r="I47" i="2"/>
  <c r="U46" i="2"/>
  <c r="R46" i="2"/>
  <c r="I46" i="2"/>
  <c r="U45" i="2"/>
  <c r="R45" i="2"/>
  <c r="I45" i="2"/>
  <c r="U44" i="2"/>
  <c r="R44" i="2"/>
  <c r="U43" i="2"/>
  <c r="R43" i="2"/>
  <c r="U42" i="2"/>
  <c r="R42" i="2"/>
  <c r="I42" i="2"/>
  <c r="U41" i="2"/>
  <c r="R41" i="2"/>
  <c r="AC41" i="2" s="1"/>
  <c r="AB41" i="2" s="1"/>
  <c r="U40" i="2"/>
  <c r="R40" i="2"/>
  <c r="AC40" i="2" s="1"/>
  <c r="AB40" i="2" s="1"/>
  <c r="U39" i="2"/>
  <c r="R39" i="2"/>
  <c r="I39" i="2"/>
  <c r="U38" i="2"/>
  <c r="R38" i="2"/>
  <c r="AC38" i="2" s="1"/>
  <c r="AB38" i="2" s="1"/>
  <c r="U37" i="2"/>
  <c r="R37" i="2"/>
  <c r="AC37" i="2" s="1"/>
  <c r="AB37" i="2" s="1"/>
  <c r="U36" i="2"/>
  <c r="R36" i="2"/>
  <c r="I36" i="2"/>
  <c r="U35" i="2"/>
  <c r="R35" i="2"/>
  <c r="AC35" i="2" s="1"/>
  <c r="AB35" i="2" s="1"/>
  <c r="U34" i="2"/>
  <c r="R34" i="2"/>
  <c r="AC34" i="2" s="1"/>
  <c r="AB34" i="2" s="1"/>
  <c r="U33" i="2"/>
  <c r="R33" i="2"/>
  <c r="I33" i="2"/>
  <c r="U32" i="2"/>
  <c r="R32" i="2"/>
  <c r="AC32" i="2" s="1"/>
  <c r="AB32" i="2" s="1"/>
  <c r="U31" i="2"/>
  <c r="R31" i="2"/>
  <c r="AC31" i="2" s="1"/>
  <c r="AB31" i="2" s="1"/>
  <c r="U30" i="2"/>
  <c r="R30" i="2"/>
  <c r="I30" i="2"/>
  <c r="AC29" i="2"/>
  <c r="AB29" i="2" s="1"/>
  <c r="U29" i="2"/>
  <c r="Y29" i="2" s="1"/>
  <c r="Z29" i="2" s="1"/>
  <c r="AC28" i="2"/>
  <c r="AB28" i="2" s="1"/>
  <c r="U28" i="2"/>
  <c r="Y28" i="2" s="1"/>
  <c r="AA28" i="2" s="1"/>
  <c r="U27" i="2"/>
  <c r="I27" i="2"/>
  <c r="J27" i="2" s="1"/>
  <c r="Y27" i="2" s="1"/>
  <c r="U23" i="2"/>
  <c r="R23" i="2"/>
  <c r="AC23" i="2" s="1"/>
  <c r="AB23" i="2" s="1"/>
  <c r="U22" i="2"/>
  <c r="R22" i="2"/>
  <c r="N22" i="2"/>
  <c r="I22" i="2"/>
  <c r="J22" i="2" s="1"/>
  <c r="U21" i="2"/>
  <c r="R21" i="2"/>
  <c r="Y21" i="2" s="1"/>
  <c r="U20" i="2"/>
  <c r="R20" i="2"/>
  <c r="AC20" i="2" s="1"/>
  <c r="AB20" i="2" s="1"/>
  <c r="U19" i="2"/>
  <c r="R19" i="2"/>
  <c r="AC19" i="2" s="1"/>
  <c r="AB19" i="2" s="1"/>
  <c r="U18" i="2"/>
  <c r="R18" i="2"/>
  <c r="AC18" i="2" s="1"/>
  <c r="AB18" i="2" s="1"/>
  <c r="U17" i="2"/>
  <c r="R17" i="2"/>
  <c r="I17" i="2"/>
  <c r="J17" i="2" s="1"/>
  <c r="U16" i="2"/>
  <c r="R16" i="2"/>
  <c r="I16" i="2"/>
  <c r="J16" i="2" s="1"/>
  <c r="U15" i="2"/>
  <c r="R15" i="2"/>
  <c r="AC15" i="2" s="1"/>
  <c r="AB15" i="2" s="1"/>
  <c r="U14" i="2"/>
  <c r="R14" i="2"/>
  <c r="AC14" i="2" s="1"/>
  <c r="AB14" i="2" s="1"/>
  <c r="U13" i="2"/>
  <c r="R13" i="2"/>
  <c r="I13" i="2"/>
  <c r="J13" i="2" s="1"/>
  <c r="U12" i="2"/>
  <c r="R12" i="2"/>
  <c r="I12" i="2"/>
  <c r="J12" i="2" s="1"/>
  <c r="U11" i="2"/>
  <c r="R11" i="2"/>
  <c r="I11" i="2"/>
  <c r="J11" i="2" s="1"/>
  <c r="M24" i="1"/>
  <c r="L24" i="1"/>
  <c r="K24" i="1"/>
  <c r="J24" i="1"/>
  <c r="I24" i="1"/>
  <c r="H24" i="1"/>
  <c r="G24" i="1"/>
  <c r="F24" i="1"/>
  <c r="E24" i="1"/>
  <c r="D24" i="1"/>
  <c r="C24" i="1"/>
  <c r="B24" i="1"/>
  <c r="N23" i="1"/>
  <c r="N22" i="1"/>
  <c r="N21" i="1"/>
  <c r="N20" i="1"/>
  <c r="N19" i="1"/>
  <c r="N18" i="1"/>
  <c r="N17" i="1"/>
  <c r="N16" i="1"/>
  <c r="N15" i="1"/>
  <c r="N14" i="1"/>
  <c r="N13" i="1"/>
  <c r="N12" i="1"/>
  <c r="N11" i="1"/>
  <c r="N10" i="1"/>
  <c r="N24" i="1" s="1"/>
  <c r="B154" i="5"/>
  <c r="B152" i="5"/>
  <c r="H141" i="5"/>
  <c r="B153" i="5"/>
  <c r="AA24" i="2" l="1"/>
  <c r="Z24" i="2"/>
  <c r="AD24" i="2" s="1"/>
  <c r="L25" i="2"/>
  <c r="M25" i="2" s="1"/>
  <c r="AA25" i="2"/>
  <c r="Z25" i="2"/>
  <c r="AD26" i="2"/>
  <c r="AW26" i="3"/>
  <c r="AV26" i="3" s="1"/>
  <c r="AW28" i="3"/>
  <c r="AV28" i="3" s="1"/>
  <c r="AU14" i="3"/>
  <c r="AS20" i="3"/>
  <c r="AW24" i="3"/>
  <c r="AV24" i="3" s="1"/>
  <c r="AW29" i="3"/>
  <c r="AV29" i="3" s="1"/>
  <c r="AT24" i="3"/>
  <c r="AU24" i="3"/>
  <c r="AW18" i="3"/>
  <c r="AV18" i="3" s="1"/>
  <c r="AW30" i="3"/>
  <c r="AV30" i="3" s="1"/>
  <c r="AW13" i="3"/>
  <c r="AV13" i="3" s="1"/>
  <c r="AS19" i="3"/>
  <c r="AT19" i="3" s="1"/>
  <c r="AX19" i="3" s="1"/>
  <c r="AS25" i="3"/>
  <c r="AT25" i="3" s="1"/>
  <c r="AX25" i="3" s="1"/>
  <c r="AS22" i="3"/>
  <c r="AT22" i="3" s="1"/>
  <c r="AW31" i="3"/>
  <c r="AV31" i="3" s="1"/>
  <c r="L52" i="2"/>
  <c r="M52" i="2" s="1"/>
  <c r="N52" i="2" s="1"/>
  <c r="AC52" i="2" s="1"/>
  <c r="AB52" i="2" s="1"/>
  <c r="Y43" i="2"/>
  <c r="Z43" i="2" s="1"/>
  <c r="L46" i="2"/>
  <c r="M46" i="2" s="1"/>
  <c r="N46" i="2" s="1"/>
  <c r="AC46" i="2" s="1"/>
  <c r="AB46" i="2" s="1"/>
  <c r="Y23" i="2"/>
  <c r="Y22" i="2"/>
  <c r="AA22" i="2" s="1"/>
  <c r="Y14" i="2"/>
  <c r="Z14" i="2" s="1"/>
  <c r="Y12" i="2"/>
  <c r="Y15" i="2"/>
  <c r="AA15" i="2" s="1"/>
  <c r="Z28" i="2"/>
  <c r="AD28" i="2" s="1"/>
  <c r="Y18" i="2"/>
  <c r="Z18" i="2" s="1"/>
  <c r="AD18" i="2" s="1"/>
  <c r="Y35" i="2"/>
  <c r="Z35" i="2" s="1"/>
  <c r="AD35" i="2" s="1"/>
  <c r="Y31" i="2"/>
  <c r="Z31" i="2" s="1"/>
  <c r="AD31" i="2" s="1"/>
  <c r="Y40" i="2"/>
  <c r="Z40" i="2" s="1"/>
  <c r="AC43" i="2"/>
  <c r="AB43" i="2" s="1"/>
  <c r="Y49" i="2"/>
  <c r="Z49" i="2" s="1"/>
  <c r="AD49" i="2" s="1"/>
  <c r="AD29" i="2"/>
  <c r="Y32" i="2"/>
  <c r="Z32" i="2" s="1"/>
  <c r="AD32" i="2" s="1"/>
  <c r="Y44" i="2"/>
  <c r="AA44" i="2" s="1"/>
  <c r="Z27" i="2"/>
  <c r="AA27" i="2"/>
  <c r="Y20" i="2"/>
  <c r="Z20" i="2" s="1"/>
  <c r="AD20" i="2" s="1"/>
  <c r="O22" i="2"/>
  <c r="AC22" i="2"/>
  <c r="AB22" i="2" s="1"/>
  <c r="Y38" i="2"/>
  <c r="Z38" i="2" s="1"/>
  <c r="Y16" i="2"/>
  <c r="Z16" i="2" s="1"/>
  <c r="Y19" i="2"/>
  <c r="AC21" i="2"/>
  <c r="AB21" i="2" s="1"/>
  <c r="Y55" i="2"/>
  <c r="Z55" i="2" s="1"/>
  <c r="AD55" i="2" s="1"/>
  <c r="Y17" i="2"/>
  <c r="Z17" i="2" s="1"/>
  <c r="AC48" i="2"/>
  <c r="AB48" i="2" s="1"/>
  <c r="L42" i="2"/>
  <c r="M42" i="2" s="1"/>
  <c r="N42" i="2" s="1"/>
  <c r="AC42" i="2" s="1"/>
  <c r="AB42" i="2" s="1"/>
  <c r="L13" i="2"/>
  <c r="M13" i="2" s="1"/>
  <c r="N13" i="2" s="1"/>
  <c r="AC13" i="2" s="1"/>
  <c r="AB13" i="2" s="1"/>
  <c r="L57" i="2"/>
  <c r="M57" i="2" s="1"/>
  <c r="N57" i="2" s="1"/>
  <c r="AC57" i="2" s="1"/>
  <c r="AB57" i="2" s="1"/>
  <c r="L12" i="2"/>
  <c r="M12" i="2" s="1"/>
  <c r="N12" i="2" s="1"/>
  <c r="AC12" i="2" s="1"/>
  <c r="AB12" i="2" s="1"/>
  <c r="L17" i="2"/>
  <c r="M17" i="2" s="1"/>
  <c r="O17" i="2" s="1"/>
  <c r="L36" i="2"/>
  <c r="M36" i="2" s="1"/>
  <c r="N36" i="2" s="1"/>
  <c r="AC36" i="2" s="1"/>
  <c r="AB36" i="2" s="1"/>
  <c r="L45" i="2"/>
  <c r="M45" i="2" s="1"/>
  <c r="N45" i="2" s="1"/>
  <c r="AC45" i="2" s="1"/>
  <c r="AB45" i="2" s="1"/>
  <c r="L47" i="2"/>
  <c r="M47" i="2" s="1"/>
  <c r="N47" i="2" s="1"/>
  <c r="AC47" i="2" s="1"/>
  <c r="AB47" i="2" s="1"/>
  <c r="L56" i="2"/>
  <c r="M56" i="2" s="1"/>
  <c r="N56" i="2" s="1"/>
  <c r="AC56" i="2" s="1"/>
  <c r="AB56" i="2" s="1"/>
  <c r="L33" i="2"/>
  <c r="M33" i="2" s="1"/>
  <c r="N33" i="2" s="1"/>
  <c r="AC33" i="2" s="1"/>
  <c r="AB33" i="2" s="1"/>
  <c r="L51" i="2"/>
  <c r="M51" i="2" s="1"/>
  <c r="N51" i="2" s="1"/>
  <c r="AC51" i="2" s="1"/>
  <c r="AB51" i="2" s="1"/>
  <c r="L53" i="2"/>
  <c r="M53" i="2" s="1"/>
  <c r="N53" i="2" s="1"/>
  <c r="AC53" i="2" s="1"/>
  <c r="AB53" i="2" s="1"/>
  <c r="L16" i="2"/>
  <c r="M16" i="2" s="1"/>
  <c r="L30" i="2"/>
  <c r="M30" i="2" s="1"/>
  <c r="N30" i="2" s="1"/>
  <c r="AC30" i="2" s="1"/>
  <c r="AB30" i="2" s="1"/>
  <c r="L39" i="2"/>
  <c r="M39" i="2" s="1"/>
  <c r="N39" i="2" s="1"/>
  <c r="AC39" i="2" s="1"/>
  <c r="AB39" i="2" s="1"/>
  <c r="L11" i="2"/>
  <c r="M11" i="2" s="1"/>
  <c r="N11" i="2" s="1"/>
  <c r="AC11" i="2" s="1"/>
  <c r="AB11" i="2" s="1"/>
  <c r="L22" i="2"/>
  <c r="L27" i="2"/>
  <c r="M27" i="2" s="1"/>
  <c r="L58" i="2"/>
  <c r="M58" i="2" s="1"/>
  <c r="N58" i="2" s="1"/>
  <c r="AC58" i="2" s="1"/>
  <c r="AB58" i="2" s="1"/>
  <c r="L50" i="2"/>
  <c r="M50" i="2" s="1"/>
  <c r="N50" i="2" s="1"/>
  <c r="AC50" i="2" s="1"/>
  <c r="AB50" i="2" s="1"/>
  <c r="Z12" i="2"/>
  <c r="AA12" i="2"/>
  <c r="Z21" i="2"/>
  <c r="AA21" i="2"/>
  <c r="AA23" i="2"/>
  <c r="Z23" i="2"/>
  <c r="AD23" i="2" s="1"/>
  <c r="AW23" i="3"/>
  <c r="AV23" i="3" s="1"/>
  <c r="AD14" i="2"/>
  <c r="AA16" i="2"/>
  <c r="AT20" i="3"/>
  <c r="AU20" i="3"/>
  <c r="Z44" i="2"/>
  <c r="AC44" i="2"/>
  <c r="AB44" i="2" s="1"/>
  <c r="AX14" i="3"/>
  <c r="J16" i="3"/>
  <c r="AS16" i="3" s="1"/>
  <c r="AI16" i="3"/>
  <c r="AW16" i="3"/>
  <c r="AV16" i="3" s="1"/>
  <c r="AW20" i="3"/>
  <c r="AV20" i="3" s="1"/>
  <c r="AI28" i="3"/>
  <c r="J28" i="3"/>
  <c r="AI29" i="3"/>
  <c r="J29" i="3"/>
  <c r="AU19" i="3"/>
  <c r="AX24" i="3"/>
  <c r="J26" i="3"/>
  <c r="AS26" i="3" s="1"/>
  <c r="AI26" i="3"/>
  <c r="J21" i="3"/>
  <c r="AS21" i="3" s="1"/>
  <c r="AI21" i="3"/>
  <c r="AA14" i="2"/>
  <c r="Y34" i="2"/>
  <c r="J36" i="2"/>
  <c r="Y36" i="2" s="1"/>
  <c r="Y48" i="2"/>
  <c r="J50" i="2"/>
  <c r="Y50" i="2" s="1"/>
  <c r="J51" i="2"/>
  <c r="Y51" i="2" s="1"/>
  <c r="J52" i="2"/>
  <c r="Y52" i="2" s="1"/>
  <c r="J53" i="2"/>
  <c r="Y53" i="2" s="1"/>
  <c r="AS17" i="3"/>
  <c r="J33" i="2"/>
  <c r="Y33" i="2" s="1"/>
  <c r="J47" i="2"/>
  <c r="Y47" i="2" s="1"/>
  <c r="Y11" i="2"/>
  <c r="Y41" i="2"/>
  <c r="AU31" i="3"/>
  <c r="AT31" i="3"/>
  <c r="AX31" i="3" s="1"/>
  <c r="J46" i="2"/>
  <c r="Y46" i="2" s="1"/>
  <c r="AD38" i="2"/>
  <c r="AA43" i="2"/>
  <c r="AX22" i="3"/>
  <c r="AA29" i="2"/>
  <c r="Y37" i="2"/>
  <c r="J39" i="2"/>
  <c r="Y39" i="2" s="1"/>
  <c r="Y54" i="2"/>
  <c r="J56" i="2"/>
  <c r="Y56" i="2" s="1"/>
  <c r="J57" i="2"/>
  <c r="Y57" i="2" s="1"/>
  <c r="J58" i="2"/>
  <c r="Y58" i="2" s="1"/>
  <c r="J13" i="3"/>
  <c r="AS13" i="3" s="1"/>
  <c r="AI13" i="3"/>
  <c r="AS15" i="3"/>
  <c r="AU22" i="3"/>
  <c r="AS27" i="3"/>
  <c r="AS28" i="3"/>
  <c r="AS29" i="3"/>
  <c r="AA31" i="2"/>
  <c r="J18" i="3"/>
  <c r="AS18" i="3" s="1"/>
  <c r="AI18" i="3"/>
  <c r="J30" i="3"/>
  <c r="AS30" i="3" s="1"/>
  <c r="AI30" i="3"/>
  <c r="J45" i="2"/>
  <c r="Y45" i="2" s="1"/>
  <c r="Y13" i="2"/>
  <c r="J30" i="2"/>
  <c r="Y30" i="2" s="1"/>
  <c r="AD40" i="2"/>
  <c r="J42" i="2"/>
  <c r="Y42" i="2" s="1"/>
  <c r="J23" i="3"/>
  <c r="AS23" i="3" s="1"/>
  <c r="AI23" i="3"/>
  <c r="AI31" i="3"/>
  <c r="AS33" i="3"/>
  <c r="J32" i="3"/>
  <c r="AS32" i="3" s="1"/>
  <c r="N25" i="2" l="1"/>
  <c r="AC25" i="2" s="1"/>
  <c r="AB25" i="2" s="1"/>
  <c r="AD25" i="2" s="1"/>
  <c r="O25" i="2"/>
  <c r="O46" i="2"/>
  <c r="AU25" i="3"/>
  <c r="Z15" i="2"/>
  <c r="AD15" i="2" s="1"/>
  <c r="O52" i="2"/>
  <c r="AD43" i="2"/>
  <c r="Z22" i="2"/>
  <c r="AD22" i="2" s="1"/>
  <c r="AA55" i="2"/>
  <c r="O33" i="2"/>
  <c r="AA17" i="2"/>
  <c r="AA18" i="2"/>
  <c r="O39" i="2"/>
  <c r="AA38" i="2"/>
  <c r="AA49" i="2"/>
  <c r="AA35" i="2"/>
  <c r="AA32" i="2"/>
  <c r="AD21" i="2"/>
  <c r="AA40" i="2"/>
  <c r="O47" i="2"/>
  <c r="O13" i="2"/>
  <c r="O53" i="2"/>
  <c r="O11" i="2"/>
  <c r="AD12" i="2"/>
  <c r="O57" i="2"/>
  <c r="O51" i="2"/>
  <c r="O45" i="2"/>
  <c r="O58" i="2"/>
  <c r="O50" i="2"/>
  <c r="AA20" i="2"/>
  <c r="Z19" i="2"/>
  <c r="AD19" i="2" s="1"/>
  <c r="AA19" i="2"/>
  <c r="O42" i="2"/>
  <c r="N17" i="2"/>
  <c r="AC17" i="2" s="1"/>
  <c r="AB17" i="2" s="1"/>
  <c r="AD17" i="2" s="1"/>
  <c r="N27" i="2"/>
  <c r="AC27" i="2" s="1"/>
  <c r="AB27" i="2" s="1"/>
  <c r="AD27" i="2" s="1"/>
  <c r="O27" i="2"/>
  <c r="O56" i="2"/>
  <c r="O30" i="2"/>
  <c r="O36" i="2"/>
  <c r="O16" i="2"/>
  <c r="N16" i="2"/>
  <c r="AC16" i="2" s="1"/>
  <c r="AB16" i="2" s="1"/>
  <c r="AD16" i="2" s="1"/>
  <c r="O12" i="2"/>
  <c r="Z47" i="2"/>
  <c r="AD47" i="2" s="1"/>
  <c r="AA47" i="2"/>
  <c r="Z45" i="2"/>
  <c r="AD45" i="2" s="1"/>
  <c r="AA45" i="2"/>
  <c r="Z46" i="2"/>
  <c r="AD46" i="2" s="1"/>
  <c r="AA46" i="2"/>
  <c r="AT26" i="3"/>
  <c r="AX26" i="3" s="1"/>
  <c r="AU26" i="3"/>
  <c r="AT16" i="3"/>
  <c r="AX16" i="3" s="1"/>
  <c r="AU16" i="3"/>
  <c r="AU32" i="3"/>
  <c r="AT32" i="3"/>
  <c r="AX32" i="3" s="1"/>
  <c r="Z56" i="2"/>
  <c r="AD56" i="2" s="1"/>
  <c r="AA56" i="2"/>
  <c r="Z42" i="2"/>
  <c r="AD42" i="2" s="1"/>
  <c r="AA42" i="2"/>
  <c r="AT28" i="3"/>
  <c r="AX28" i="3" s="1"/>
  <c r="AU28" i="3"/>
  <c r="Z37" i="2"/>
  <c r="AD37" i="2" s="1"/>
  <c r="AA37" i="2"/>
  <c r="AT27" i="3"/>
  <c r="AX27" i="3" s="1"/>
  <c r="AU27" i="3"/>
  <c r="Z34" i="2"/>
  <c r="AD34" i="2" s="1"/>
  <c r="AA34" i="2"/>
  <c r="AT23" i="3"/>
  <c r="AX23" i="3" s="1"/>
  <c r="AU23" i="3"/>
  <c r="AT17" i="3"/>
  <c r="AX17" i="3" s="1"/>
  <c r="AU17" i="3"/>
  <c r="Z33" i="2"/>
  <c r="AD33" i="2" s="1"/>
  <c r="AA33" i="2"/>
  <c r="Z50" i="2"/>
  <c r="AD50" i="2" s="1"/>
  <c r="AA50" i="2"/>
  <c r="Z41" i="2"/>
  <c r="AD41" i="2" s="1"/>
  <c r="AA41" i="2"/>
  <c r="AT18" i="3"/>
  <c r="AX18" i="3" s="1"/>
  <c r="AU18" i="3"/>
  <c r="AT15" i="3"/>
  <c r="AX15" i="3" s="1"/>
  <c r="AU15" i="3"/>
  <c r="Z54" i="2"/>
  <c r="AD54" i="2" s="1"/>
  <c r="AA54" i="2"/>
  <c r="Z11" i="2"/>
  <c r="AD11" i="2" s="1"/>
  <c r="AA11" i="2"/>
  <c r="Z53" i="2"/>
  <c r="AD53" i="2" s="1"/>
  <c r="AA53" i="2"/>
  <c r="Z48" i="2"/>
  <c r="AD48" i="2" s="1"/>
  <c r="AA48" i="2"/>
  <c r="Z57" i="2"/>
  <c r="AD57" i="2" s="1"/>
  <c r="AA57" i="2"/>
  <c r="AX20" i="3"/>
  <c r="Z39" i="2"/>
  <c r="AD39" i="2" s="1"/>
  <c r="AA39" i="2"/>
  <c r="AT30" i="3"/>
  <c r="AX30" i="3" s="1"/>
  <c r="AU30" i="3"/>
  <c r="Z51" i="2"/>
  <c r="AD51" i="2" s="1"/>
  <c r="AA51" i="2"/>
  <c r="AU33" i="3"/>
  <c r="AT33" i="3"/>
  <c r="AX33" i="3" s="1"/>
  <c r="Z30" i="2"/>
  <c r="AD30" i="2" s="1"/>
  <c r="AA30" i="2"/>
  <c r="AT13" i="3"/>
  <c r="AX13" i="3" s="1"/>
  <c r="AU13" i="3"/>
  <c r="AA13" i="2"/>
  <c r="Z13" i="2"/>
  <c r="AD13" i="2" s="1"/>
  <c r="AU29" i="3"/>
  <c r="AT29" i="3"/>
  <c r="AX29" i="3" s="1"/>
  <c r="AT21" i="3"/>
  <c r="AX21" i="3" s="1"/>
  <c r="AU21" i="3"/>
  <c r="Z58" i="2"/>
  <c r="AD58" i="2" s="1"/>
  <c r="AA58" i="2"/>
  <c r="Z52" i="2"/>
  <c r="AD52" i="2" s="1"/>
  <c r="AA52" i="2"/>
  <c r="Z36" i="2"/>
  <c r="AD36" i="2" s="1"/>
  <c r="AA36" i="2"/>
  <c r="AD44" i="2"/>
  <c r="L24" i="2" l="1"/>
</calcChain>
</file>

<file path=xl/comments1.xml><?xml version="1.0" encoding="utf-8"?>
<comments xmlns="http://schemas.openxmlformats.org/spreadsheetml/2006/main">
  <authors>
    <author/>
  </authors>
  <commentList>
    <comment ref="C11" authorId="0" shapeId="0">
      <text>
        <r>
          <rPr>
            <sz val="11"/>
            <color theme="1"/>
            <rFont val="Calibri"/>
            <scheme val="minor"/>
          </rPr>
          <t>======
ID#AAAAaZAIweY
    (2022-08-12 12:38:14)
[Comentario encadenado]
Su versión de Excel le permite leer este comentario encadenado; sin embargo, las ediciones que se apliquen se quitarán si el archivo se abre en una versión más reciente de Excel. Más información: https://go.microsoft.com/fwlink/?linkid=870924
Comentario:
    Seleccione el impacto que causa el riesgo en la Entidad
	-tc={664BFBD0-8A42-4D81-992C-2BDA671D036A}</t>
        </r>
      </text>
    </comment>
  </commentList>
  <extLst>
    <ext xmlns:r="http://schemas.openxmlformats.org/officeDocument/2006/relationships" uri="GoogleSheetsCustomDataVersion1">
      <go:sheetsCustomData xmlns:go="http://customooxmlschemas.google.com/" r:id="rId1" roundtripDataSignature="AMtx7mjoo6Xbq5pTMhTnx1l9+6hSyVM7VQ=="/>
    </ext>
  </extLst>
</comments>
</file>

<file path=xl/sharedStrings.xml><?xml version="1.0" encoding="utf-8"?>
<sst xmlns="http://schemas.openxmlformats.org/spreadsheetml/2006/main" count="2109" uniqueCount="786">
  <si>
    <t>MAPA DE RIESGOS INSTITUCIONAL Y DE CORRUPCIÓN POR PROCESOS - 2022
INSTITUTO PARA LA INVESTIGACIÓN EDUCATIVA Y EL DESARROLLO PEDAGÓGICO - IDEP</t>
  </si>
  <si>
    <t xml:space="preserve">Fecha último corte de Seguimiento   </t>
  </si>
  <si>
    <t xml:space="preserve">Fecha próximo seguimiento </t>
  </si>
  <si>
    <t>Fecha de Actualización del Mapa</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</si>
  <si>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</si>
  <si>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</si>
  <si>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</si>
  <si>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</si>
  <si>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</si>
  <si>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</si>
  <si>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</si>
  <si>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</si>
  <si>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</si>
  <si>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</si>
  <si>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</si>
  <si>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</si>
  <si>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</si>
  <si>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</si>
  <si>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</si>
  <si>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</si>
  <si>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</si>
  <si>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</si>
  <si>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</si>
  <si>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</si>
  <si>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</si>
  <si>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</si>
  <si>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</si>
  <si>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</si>
  <si>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</si>
  <si>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</si>
  <si>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</si>
  <si>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</si>
  <si>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</si>
  <si>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</si>
  <si>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</si>
  <si>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VERSIÓN : 7</t>
  </si>
  <si>
    <t>Fecha Aprobación: 01/04/2022</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</si>
  <si>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</si>
  <si>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</si>
  <si>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</si>
  <si>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</si>
  <si>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</si>
  <si>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</si>
  <si>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</si>
  <si>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</si>
  <si>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Metodologia: Política de Administración del riesgo del DAFP</t>
  </si>
  <si>
    <t xml:space="preserve">SEGUIMIENTO 1ER CUATRIMESTRE 2022 </t>
  </si>
  <si>
    <t xml:space="preserve">SEGUIMIENTO 2DO CUATRIMESTRE 2022 </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</si>
  <si>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</si>
  <si>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</si>
  <si>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</si>
  <si>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</si>
  <si>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</si>
  <si>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</si>
  <si>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</si>
  <si>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</si>
  <si>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</si>
  <si>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</si>
  <si>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</si>
  <si>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</si>
  <si>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</si>
  <si>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</si>
  <si>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</si>
  <si>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</si>
  <si>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</si>
  <si>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</si>
  <si>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</si>
  <si>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</si>
  <si>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</si>
  <si>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</si>
  <si>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</si>
  <si>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</si>
  <si>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</si>
  <si>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</si>
  <si>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</si>
  <si>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</si>
  <si>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</si>
  <si>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</si>
  <si>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</si>
  <si>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SEGUIMIENTO 1ER CUATRIMESTRE 2022 - PRIMERA LINEA DE DEFENSA</t>
  </si>
  <si>
    <t>SEGUNDA LINEA DE DEFENSA - OFICINA ASESORA DE PLANEACIÓN</t>
  </si>
  <si>
    <t>SEGUIMIENTO 2DO CUATRIMESTRE 2022 - PRIMERA LINEA DE DEFENSA</t>
  </si>
  <si>
    <t>Tipo</t>
  </si>
  <si>
    <t>Implementación</t>
  </si>
  <si>
    <t>Calificación</t>
  </si>
  <si>
    <t>Documentación</t>
  </si>
  <si>
    <t>Frecuencia</t>
  </si>
  <si>
    <t>Evidencia</t>
  </si>
  <si>
    <t>Cuatrimestre</t>
  </si>
  <si>
    <t>Descripción</t>
  </si>
  <si>
    <t>SEGUIMIENTO</t>
  </si>
  <si>
    <t>EVIDENCIA</t>
  </si>
  <si>
    <t>Dirección y planeación</t>
  </si>
  <si>
    <t>Económico y Reputacional</t>
  </si>
  <si>
    <r>
      <rPr>
        <sz val="11"/>
        <color theme="1"/>
        <rFont val="Arial Narrow"/>
      </rPr>
      <t xml:space="preserve">Generar informes, estados financieros o reportes con datos no precisos o inconsistentes a entidades externas e internamente 
</t>
    </r>
    <r>
      <rPr>
        <sz val="11"/>
        <color rgb="FFFF0000"/>
        <rFont val="Arial Narrow"/>
      </rPr>
      <t xml:space="preserve"> </t>
    </r>
  </si>
  <si>
    <t>Debido a la entrega de información con deficiencia en la calidad o extemporanea por parte de las diferentes oficinas y subdirecciones del IDEP.
Falta de actualización de las herramientas de planeacion interna de acuerdo a la normatividad vigente.</t>
  </si>
  <si>
    <t>Posibilidad de daño reputacional y economico por Generar informes, estados financieros o reportes con datos no precisos o inconsistentes a entidades externas e internamente, debido a la entrega de información con deficiencia en la calidad o extemporanea por parte de las diferentes oficinas y subdirecciones del IDEP.</t>
  </si>
  <si>
    <t>Ejecucion y Administracion de procesos</t>
  </si>
  <si>
    <t xml:space="preserve">     El riesgo afecta la imagen de la entidad con algunos usuarios de relevancia frente al logro de los objetivos</t>
  </si>
  <si>
    <t xml:space="preserve">Mensualmente, el lider de la oficina asesora de planeación, en el marco del comite Institucional de Gestión y desempeño incluira en la agenda que cada directivo o jefe de oficina informe sobre la oportunidad y calidad de la información que deben presentar a entidades externas y si se generaron errores en el mismo. Lo anterior se registra en las actas del Comité. 
</t>
  </si>
  <si>
    <t>Preventivo</t>
  </si>
  <si>
    <t>Manual</t>
  </si>
  <si>
    <t>Documentado</t>
  </si>
  <si>
    <t>Continua</t>
  </si>
  <si>
    <t>Con Registro</t>
  </si>
  <si>
    <t>Reducir (mitigar)</t>
  </si>
  <si>
    <t>Verificar que la información remitida por las áreas y dependencias este completa y correcta de acuerdo con la solicitud en caso que no este completo se devuelve al area para los ajustes pertinentes.</t>
  </si>
  <si>
    <t>Mensual</t>
  </si>
  <si>
    <t>Se realizan los ajustes correspondientes por parte de cada líder de proceso.</t>
  </si>
  <si>
    <t xml:space="preserve">Jefes de oficina 
</t>
  </si>
  <si>
    <t>Jefe de oficina de Planeación</t>
  </si>
  <si>
    <t>Jefe de oficina de Control interno</t>
  </si>
  <si>
    <t>En el marco del CIGDl que se realiza con periodicidad quincenal por lo menos 1 vez al mes se incluye en la agenda que cada directivo o jefe de oficina informe sobre la oportunidad y calidad de la información que deben presentar a entidades externas y si se generaron errores en el mismo; se han socializado los resultados y avances en la gestión de los procesos del SIG. 
Adicionalmente, desde la Oficina Asesora de Planeación se realiza seguimiento y verificación constante a la calidad de la información producida por cada uno de los procesos o para cualquier instrumento de medición y gestión liderado por el proceso de Dirección y Planeación.</t>
  </si>
  <si>
    <t>Actas de comité institucional
Correos de seguimiento a instrumentos de gestión</t>
  </si>
  <si>
    <t>Se evidencia concordancia entre la evidencia adjuntada y la actividad planteada. Así mismo, se evidencia avance en las actividades de acuerdo a lo incialmente programado, lo anterior se ve traducido en la no materialización del riesgo.</t>
  </si>
  <si>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</si>
  <si>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</si>
  <si>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</si>
  <si>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</si>
  <si>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</si>
  <si>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</si>
  <si>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t>
  </si>
  <si>
    <t>Correos de seguimiento a instrumentos de gestión
Documentos finales
Actas CIGD</t>
  </si>
  <si>
    <t>Divulgación y comunicación</t>
  </si>
  <si>
    <t>Reputacional</t>
  </si>
  <si>
    <t>Incumplimiento en la publicicación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</si>
  <si>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</si>
  <si>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</si>
  <si>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realizara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</si>
  <si>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</si>
  <si>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</si>
  <si>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</si>
  <si>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</si>
  <si>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r>
      <rPr>
        <sz val="11"/>
        <color theme="1"/>
        <rFont val="Calibri"/>
      </rPr>
      <t xml:space="preserve">Para el primer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t>
    </r>
    <r>
      <rPr>
        <u/>
        <sz val="11"/>
        <color rgb="FF1155CC"/>
        <rFont val="Calibri"/>
      </rPr>
      <t>https://docs.google.com/spreadsheets/d/1e9V8F-x_KBu93QlHeEGukt6Eq8l1vFA7/edit#gid=883148781.</t>
    </r>
  </si>
  <si>
    <t xml:space="preserve">https://docs.google.com/spreadsheets/d/1e9V8F-x_KBu93QlHeEGukt6Eq8l1vFA7/edit#gid=883148781. http://www.idep.edu.co/sites/default/files/FT-GD-07-24_Esquema_Publicacion_Informacion_V1_0_0_abril_2022.xls
</t>
  </si>
  <si>
    <r>
      <rPr>
        <sz val="11"/>
        <color theme="1"/>
        <rFont val="Calibri"/>
      </rPr>
      <t xml:space="preserve">Para el segundo cuatrimestre, no se materializó el riesgo. Los controles propuestos se aplicaron en su totalidad, se realizó el seguimiento mensual a la matriz de control de cumplimiento de la Resolución 1519 de 2020 por medio del documento de Excel ítem por ítem y se realizó el envío de la alerta por correo electrónico a la persona o área responsable de brindar la información </t>
    </r>
    <r>
      <rPr>
        <u/>
        <sz val="11"/>
        <color rgb="FF1155CC"/>
        <rFont val="Calibri"/>
      </rPr>
      <t>https://docs.google.com/spreadsheets/d/1e9V8F-x_KBu93QlHeEGukt6Eq8l1vFA7/edit?usp=sharing&amp;ouid=111011268865304940598&amp;rtpof=true&amp;sd=true</t>
    </r>
  </si>
  <si>
    <r>
      <rPr>
        <u/>
        <sz val="11"/>
        <color rgb="FF000000"/>
        <rFont val="Calibri"/>
      </rPr>
      <t xml:space="preserve">https://docs.google.com/spreadsheets/d/1e9V8F-x_KBu93QlHeEGukt6Eq8l1vFA7/edit?usp=sharing&amp;ouid=111011268865304940598&amp;rtpof=true&amp;sd=true 
</t>
    </r>
    <r>
      <rPr>
        <u/>
        <sz val="11"/>
        <color rgb="FF1155CC"/>
        <rFont val="Calibri"/>
      </rPr>
      <t>http://www.idep.edu.co/sites/default/files/FT-GD-07-24_Esquema_Publicacion_Informacion_V1_agosto_2022.xls</t>
    </r>
  </si>
  <si>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electronicos.</t>
  </si>
  <si>
    <t>Detectivo</t>
  </si>
  <si>
    <t>Las desviaciones se investigan y se resuelven según la periodicidad del control</t>
  </si>
  <si>
    <t>Subdirector(a) Académico(a)Subdirector(a) Académico(a)
Profesional Especializado de comunicaciones
Diana Prada</t>
  </si>
  <si>
    <t>Para el primer cuatrimestre, no se materializó el riesgo. Los controles propuestos se aplicaron en su totalidad, se realizó la actualización del Plan estratégico de comunicación organizacional el cual reposa en (https://drive.google.com/drive/folders/14_6tbFP1LTfiAJ1rbL2gzrT_3DD-irTY). Se realizó su seguimiento en las reuniones semanales de la estrategia 6 “Comunicación y Educación”, a través de las actas que reposan en (https://drive.google.com/drive/folders/1vMQX0h2f5Z-0CyHRbvhAf9klb5QniBJu?usp=sharing).</t>
  </si>
  <si>
    <t xml:space="preserve">https://drive.google.com/drive/folders/14_6tbFP1LTfiAJ1rbL2gzrT_3DD-irTY
https://drive.google.com/drive/folders/1vMQX0h2f5Z-0CyHRbvhAf9klb5QniBJu?usp=sharing
</t>
  </si>
  <si>
    <t>Para el segundo cuatrimestre, no se materializó el riesgo. Los controles propuestos se aplicaron en su totalidad. Se ha realizado el seguimiento al Plan estratégico de comunicación organizacional mediante las reuniones semanales de la estrategia 6 “Comunicación y Educación”, cuyas actas reposan en (https://drive.google.com/drive/folders/1vMQX0h2f5Z-0CyHRbvhAf9klb5QniBJu?usp=sharing).</t>
  </si>
  <si>
    <t>https://drive.google.com/drive/folders/1vMQX0h2f5Z-0CyHRbvhAf9klb5QniBJu?usp=sharing</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</si>
  <si>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</si>
  <si>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</si>
  <si>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Subdirector(a) Académico(a)
Profesional Especializado de comunicaciones
Diana Prada</t>
  </si>
  <si>
    <r>
      <rPr>
        <sz val="11"/>
        <color theme="1"/>
        <rFont val="Calibri"/>
      </rPr>
      <t xml:space="preserve">Para el primer cuatrimestre, no se materializó el riesgo. Los controles propuestos se aplicaron en su totalidad, se elaboró el plan anual de publicaciones IDEP 2022 - 2023 (https://docs.google.com/spreadsheets/d/1_a1Ovy28GnEnZdTHMkq9VwZbOukGCGXT/edit#gid=48732921) la actualización de los lineamientos editoriales 2020 - 2024 (https://docs.google.com/document/d/1aOlWXhrj6FEE4PfqEYZwOjFTfAqpOuOE/edit) y el cuadro de control de publicaciones </t>
    </r>
    <r>
      <rPr>
        <u/>
        <sz val="11"/>
        <color rgb="FF1155CC"/>
        <rFont val="Calibri"/>
      </rPr>
      <t>https://docs.google.com/spreadsheets/d/13YJUS7QBsncmre-Ki045iHiNNgBW31gR/edit#gid=736337041</t>
    </r>
  </si>
  <si>
    <t xml:space="preserve">https://docs.google.com/spreadsheets/d/1_a1Ovy28GnEnZdTHMkq9VwZbOukGCGXT/edit#gid=48732921
https://docs.google.com/document/d/1aOlWXhrj6FEE4PfqEYZwOjFTfAqpOuOE/edit
https://docs.google.com/spreadsheets/d/13YJUS7QBsncmre-Ki045iHiNNgBW31gR/edit#gid=736337041 
</t>
  </si>
  <si>
    <r>
      <rPr>
        <sz val="11"/>
        <color theme="1"/>
        <rFont val="Calibri"/>
      </rPr>
      <t xml:space="preserve">Para el segundo cuatrimestre, no se materializó el riesgo. Los controles propuestos se aplicaron en su totalidad, realizando el seguimiento al cuadro de control de las publicaciones en </t>
    </r>
    <r>
      <rPr>
        <u/>
        <sz val="11"/>
        <color rgb="FF1155CC"/>
        <rFont val="Calibri"/>
      </rPr>
      <t>https://docs.google.com/spreadsheets/d/13YJUS7QBsncmre-Ki045iHiNNgBW31gR/edit#gid=736337041</t>
    </r>
  </si>
  <si>
    <t>https://docs.google.com/spreadsheets/d/13YJUS7QBsncmre-Ki045iHiNNgBW31gR/edit#gid=736337041</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</si>
  <si>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</si>
  <si>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</si>
  <si>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</si>
  <si>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</si>
  <si>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</si>
  <si>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 xml:space="preserve">Reportar la incidencia al proceso de Gestón Tecnologica </t>
  </si>
  <si>
    <t>Adelantar acciones institucionales para advertir a la ciudadania de la incidencia y las medidas adelantadas para subsanar la misma.</t>
  </si>
  <si>
    <t xml:space="preserve">Asesor de la dirección General
Contratistas periodistas </t>
  </si>
  <si>
    <r>
      <rPr>
        <sz val="11"/>
        <color theme="1"/>
        <rFont val="Calibri"/>
      </rPr>
      <t xml:space="preserve">Para el segundo cuatrimestre, no se materializó el riesgo. Los controles propuestos se aplicaron en su totalidad, realizando una revisión de la configuración y cambios de claves de las redes sociales, en concordancia con las políticas de seguridad de la entidad. </t>
    </r>
    <r>
      <rPr>
        <u/>
        <sz val="11"/>
        <color rgb="FF1155CC"/>
        <rFont val="Calibri"/>
      </rPr>
      <t>https://drive.google.com/drive/folders/1aOnxTYpUF-MdS_DKpB8MuRSaaMa_Zogn</t>
    </r>
  </si>
  <si>
    <t>https://drive.google.com/drive/folders/1aOnxTYpUF-MdS_DKpB8MuRSaaMa_Zogn</t>
  </si>
  <si>
    <t xml:space="preserve">
Insatisfacción de la ciudadania por falencias en la prestación de servicios de información
Falta de oportunidad, calidad  y coherencia en las respuestas y servicios prestados a la ciudadania, usuarios y público en general
</t>
  </si>
  <si>
    <t>Perdidad de credibilidad y confianza en el IDEP</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</si>
  <si>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</si>
  <si>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Todos los días, el Auxiliar Administrativo de la Subdirección Administrativa, financiera y de Control disciplinario, mediante la matriz de seguimiento y control de PQRS, realiza seguimiento a las solicitudes, quejas y reclamos de los usuarios, ciudadania y público en General; generando recordatorios semanales a las areas encargadas de dar respuesta.</t>
  </si>
  <si>
    <t>Cuando se presentan desviaciones, se realiza la actualización del normo grama del proceso y a su vez la caracterización del SIG .</t>
  </si>
  <si>
    <t>Auxiliar Administrativo de la Subdirección Administrativa, financiera y de Control disciplinario</t>
  </si>
  <si>
    <t>Durante el primer cuatrimestre no se materializó el riesgo, la Auxiliar Administrativa de la Subdirección Administrativa, Financiera y de Control Disciplinario, responsable de la radicación y seguimeinto de las PQRS realizó seguimiento diario a las solicitudes, quejas y reclamos de los usuarios, ciudadania y público en General; generando recordatorios semanales a las areas encargadas de dar respuesta, dejando evidencia del control en la matriz de seguimiento y control de PQRS</t>
  </si>
  <si>
    <t>Matriz de seguimiento y control PQRS
Correos electrónicos disponibles para consulta en la cuenta idep@idep.edu.co</t>
  </si>
  <si>
    <t>Durante el segundo cuatrimestre no se materializó el riesgo, la Auxiliar Administrativa de la Subdirección Administrativa, Financiera y de Control Disciplinario, responsable de la radicación y seguimiento de las PQRS realizó seguimiento diario a las solicitudes, quejas y reclamos de los usuarios, ciudadania y público en General, utilizando la matriz establecida en la acción de tratamiento y generando recordatorios semanales a las areas encargadas de dar respuesta.</t>
  </si>
  <si>
    <r>
      <rPr>
        <sz val="11"/>
        <color theme="1"/>
        <rFont val="Calibri"/>
      </rPr>
      <t xml:space="preserve">Matriz de seguimiento y control PQRS </t>
    </r>
    <r>
      <rPr>
        <u/>
        <sz val="11"/>
        <color rgb="FF1155CC"/>
        <rFont val="Calibri"/>
      </rPr>
      <t>https://docs.google.com/spreadsheets/d/14HuBGDZiXCGWZfjBJ33Rnbpj1JVnvfxuQK55Fnpf1wU/edit#gid=0</t>
    </r>
    <r>
      <rPr>
        <sz val="11"/>
        <color theme="1"/>
        <rFont val="Calibri"/>
      </rPr>
      <t xml:space="preserve"> 
Correos electrónicos disponibles para consulta en la cuenta idep@idep.edu.co</t>
    </r>
  </si>
  <si>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</si>
  <si>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Anual</t>
  </si>
  <si>
    <t>Las desviaciones en el plan de acción se resuelven de manera oportuna en la vigencia o en caso de ser necesario se establecen los tiempos de cumplimiento de la actividad que se debe realizar.</t>
  </si>
  <si>
    <t xml:space="preserve"> Jefe de la oficina asesora de planeación</t>
  </si>
  <si>
    <t>En el marco del Plan de adecuaciones y sostenibilidad SIG, con referente MIPG, se realizan mesas de trabajo con los procesos para evidenciar el seguimiento en la ejecución fisica de las actividades de dicho plan. Como resultado de esta gestión se evidencias avances, conforme a lo estipulado en los siguientes documentos: Las políticas de Participación ciudadana, Servicio al ciudadano, Racionalización de trámites y Transparencia, acceso a la información pública y lucha contra la corrupción.</t>
  </si>
  <si>
    <t>Seguimiento trimestral a Plan de adecuación y sostenibilidad SIG. Con corte a marzo de 2022</t>
  </si>
  <si>
    <t>Durante el segundo cuatrimestre no se materializó el riesgo, ya que la actividad se encuentra completada.</t>
  </si>
  <si>
    <t>N/A</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</si>
  <si>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</si>
  <si>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</si>
  <si>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Contratista de comunicaciones de la Subdirección Académica,</t>
  </si>
  <si>
    <r>
      <rPr>
        <sz val="11"/>
        <color theme="1"/>
        <rFont val="Calibri"/>
      </rPr>
      <t xml:space="preserve">Para el segundo cuatrimestre, no se materializó el riesgo. Los controles propuestos se aplicaron en su totalidad, realizando el seguimiento a la matriz de la ley 1712 de 2014 y su actualización en el respectivo link del sitio web del IDEP </t>
    </r>
    <r>
      <rPr>
        <u/>
        <sz val="11"/>
        <color rgb="FF1155CC"/>
        <rFont val="Calibri"/>
      </rPr>
      <t>https://docs.google.com/spreadsheets/d/1e9V8F-x_KBu93QlHeEGukt6Eq8l1vFA7/edit?usp=sharing&amp;ouid=111011268865304940598&amp;rtpof=true&amp;sd=true</t>
    </r>
  </si>
  <si>
    <t>https://docs.google.com/spreadsheets/d/1e9V8F-x_KBu93QlHeEGukt6Eq8l1vFA7/edit?usp=sharing&amp;ouid=111011268865304940598&amp;rtpof=true&amp;sd=true
http://www.idep.edu.co/sites/default/files/FT-GD-07-24_Esquema_Publicacion_Informacion_V1_agosto_2022.xls</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</si>
  <si>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</si>
  <si>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profesionales de la subdirección académica</t>
  </si>
  <si>
    <t>Para el primer cuatrimestre, no se materializó el riesgo. Los controles propuestos se aplicaron en su totalidad,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</si>
  <si>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</si>
  <si>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Para el segundo cuatrimestre, no se materializó el riesgo. Los controles propuestos se aplicaron en su totalidad. Se ha realizado el seguimiento a la Estrategia de Comunicaciones en el Plan estratégico de comunicación organizacional cuyas actas reposan en (https://drive.google.com/drive/folders/1vMQX0h2f5Z-0CyHRbvhAf9klb5QniBJu?usp=sharing).</t>
  </si>
  <si>
    <t>Semestralmente, el contratista de la subdirección académica; realiza analisis, tabulación y consolidación de las encuestas de satisfacción realizadas a los usuarios del IDEP, mediante informe y lo socializa en el comité institucional de gestión y desempeño.</t>
  </si>
  <si>
    <t>Correctivo</t>
  </si>
  <si>
    <t>Aleatoria</t>
  </si>
  <si>
    <t>Semestral</t>
  </si>
  <si>
    <t xml:space="preserve"> contratista de la subdirección académica</t>
  </si>
  <si>
    <r>
      <rPr>
        <sz val="11"/>
        <color theme="10"/>
        <rFont val="Calibri"/>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u/>
        <sz val="11"/>
        <color theme="10"/>
        <rFont val="Calibri"/>
      </rPr>
      <t>https://drive.google.com/drive/folders/1jbq9_leEH9AnIUXlFLQdgdydUQp0RK1J</t>
    </r>
  </si>
  <si>
    <t>https://drive.google.com/drive/folders/1jbq9_leEH9AnIUXlFLQdgdydUQp0RK1J</t>
  </si>
  <si>
    <r>
      <rPr>
        <sz val="11"/>
        <color theme="1"/>
        <rFont val="Calibri"/>
      </rPr>
      <t xml:space="preserve">Para el segundo cuatrimestre, no se materializó el riesgo. Los controles propuestos se aplicaron en su totalidad, mediante el analisis, tabulación y consolidación de las encuestas de satisfacción realizadas a los usuarios del IDEP en el I semestre de 2022. Estos resultados fueron socializados en el comité institucional de gestión y desempeño como se evidencia en el acta </t>
    </r>
    <r>
      <rPr>
        <u/>
        <sz val="11"/>
        <color rgb="FF1155CC"/>
        <rFont val="Calibri"/>
      </rPr>
      <t>https://drive.google.com/drive/folders/1RVhbbFxYDfEEGusYkvSx3ow1o0ZE67qQ</t>
    </r>
  </si>
  <si>
    <t>https://drive.google.com/drive/folders/1RVhbbFxYDfEEGusYkvSx3ow1o0ZE67qQ</t>
  </si>
  <si>
    <t>Investigación y desarrollo pedagógico</t>
  </si>
  <si>
    <t xml:space="preserve">Falta de articulación en la definifción y desarrollo de las actividades de los proyectos de investigación y desarrollo pedagogico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</si>
  <si>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</si>
  <si>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</si>
  <si>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</si>
  <si>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</si>
  <si>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academico, realizara una revisión y seguimiento de las actividades a los proyectos de investigación y desarrollo pedagógico que sea articulado con el proyecto de inversión. Dicha revisión se podrá evidenciar a través de las actas del comite academico. </t>
  </si>
  <si>
    <t xml:space="preserve">El comité academico realiza las obsevaciones de las actividades y recomienda ajustes requeridos para alinear los proyectos de investigación y desarrollo pedagogico con los objetivos del proyecto de inversión </t>
  </si>
  <si>
    <t>Cuando se detectan desviaciones en el proceso de definición y desarrollo de los proyectos de investigación y desarrollo pedagógico, se implementan las recomendaciones del comité academico.</t>
  </si>
  <si>
    <t xml:space="preserve">Subdirección Academica 
Asesores de la dirección General 
Lideres de metas </t>
  </si>
  <si>
    <t>Para el primer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00106-817-000256 del 03/02/2022; No. 00106-817-000388 del 03/03/2022; No. 00106-817-000519 del 06/04/2022 y No. 00106-817-000642 del 04/05/2022</t>
  </si>
  <si>
    <t>Radicado No. 00106-817-000256 del 03/02/2022; No. 00106-817-000388 del 03/03/2022; No. 00106-817-000519 del 06/04/2022 y No. 00106-817-000642 del 04/05/2022</t>
  </si>
  <si>
    <r>
      <rPr>
        <sz val="11"/>
        <color theme="1"/>
        <rFont val="Calibri"/>
      </rPr>
      <t xml:space="preserve">Para el segundo cuatrimestre, no se materializó el riesgo. Los controles propuestos se aplicaron en su totalidad, mediante la revisión y seguimiento de las actividades a los proyectos de investigación y desarrollo pedagógico que sean articulados con el proyecto de inversión, como se evidencia en las actas de Comité Académico </t>
    </r>
    <r>
      <rPr>
        <u/>
        <sz val="11"/>
        <color rgb="FF1155CC"/>
        <rFont val="Calibri"/>
      </rPr>
      <t>https://drive.google.com/drive/folders/1jbq9_leEH9AnIUXlFLQdgdydUQp0RK1J</t>
    </r>
  </si>
  <si>
    <t>Una vez al año o cuando se formulan los proyectos, el subdirecto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</si>
  <si>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</si>
  <si>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</si>
  <si>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Para el primer cuatrimestre, no se materializó el riesgo. Los controles propuestos se aplicaron en su totalidad, ya que se creó la ruta para verificar los soportes que avalan las certificaciones expedidas por la Subdirección Académica y se realizó el seguimiento a través del siguiente archivo Excel.</t>
  </si>
  <si>
    <t>No aplica</t>
  </si>
  <si>
    <t>Se evidencia avance en las actividades de acuerdo a lo incialmente programado. Lo anterior se ve traducido en la no materialización del riesgo.</t>
  </si>
  <si>
    <t>Para el segundo cuatrimestre, no se materializó el riesgo. Los controles propuestos se aplicaron en su totalidad, se ha realizado el seguimiento a los porcentajes de ejecución de las fichas de los proyectos de investigación o desarrollo pedagógico de la vigencia denominado a través del seguimiento Metas proyecto de inversión vs productos MGA mediante radicado No. 00106-817-000769  del 02/06/2022; No. 00106-817-000913 del 05/07/2022; No. 00106-817-001132 del 03/08/2022 y No. 00106-817-001281 del 26/08/2022</t>
  </si>
  <si>
    <t>Radicado No. 00106-817-000769  del 02/06/2022; No. 00106-817-000913 del 05/07/2022; No. 00106-817-001132 del 03/08/2022 y No. 00106-817-001281 del 26/08/2022</t>
  </si>
  <si>
    <t xml:space="preserve">Plagio en los productos de los proyectos de investigación y desarrollo pedagogico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</si>
  <si>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</si>
  <si>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</si>
  <si>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</si>
  <si>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</si>
  <si>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</si>
  <si>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Automático</t>
  </si>
  <si>
    <t>Trimestral</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</si>
  <si>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</si>
  <si>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</si>
  <si>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Para el primer cuatrimestre, no se materializó el riesgo. Los controles propuestos se aplicaron en su totalidad, ya que los líderes de los proyectos, utilizaron la herramienta tecnológica para detección de plagio, con un total de 17 revisiones en la plataforma, generando reporte positivo de la herramienta empleada y el concepto favorable de los productos derivados de proyectos de investigación y desarrollo pedagógico y de las publicaciones del IDEP.</t>
  </si>
  <si>
    <t>https://drive.google.com/drive/folders/1aM9K3-e6CaJcaBGGZZ89MYgOktnuQbtO</t>
  </si>
  <si>
    <t>Para el segundo cuatrimestre, no se materializó el riesgo. Los controles propuestos se aplicaron en su totalidad, ya que los líderes de los proyectos, utilizaron la herramienta tecnológica para detección de plagio, con un total de 113 revisiones en la plataforma, generando reporte positivo de la herramienta empleada y el concepto favorable de los productos derivados de proyectos de investigación y desarrollo pedagógico y de las publicaciones del IDEP.</t>
  </si>
  <si>
    <t>https://drive.google.com/drive/folders/1_Zy4WhWcA6dKVPhrzeFjhnCXNHsHAg4q</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</si>
  <si>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</si>
  <si>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</si>
  <si>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el profesional de la subdirección académica</t>
  </si>
  <si>
    <t>Para el primer cuatrimestre, no se materializó el riesgo, dado que como a la fecha no se han realizado entregas de informes finales no se cuenta con cartas de autores que señalan el consentimiento, autorización y, así como, las declaraciones de autenticidad y responsabilidad frente a los temas de plagio que se puedan presentar en los textos y/o documentos entregados.</t>
  </si>
  <si>
    <t>Para el segundo cuatrimestre, no se materializó el riesgo. Los controles propuestos se aplicaron en su totalidad, debido a que se cuenta con las cartas de autores que señalan el consentimiento,  autorización y, así como, las declaraciones de autenticidad y responsabilidad frente  a los temas de plagio que se puedan presentar en los textos y/o documentos entregados</t>
  </si>
  <si>
    <t>https://drive.google.com/drive/folders/1PCNbwKQBJB_N4AOdfDLQmhsoaqAL8TXy</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</si>
  <si>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</si>
  <si>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</si>
  <si>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</si>
  <si>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</si>
  <si>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Probabilidad</t>
  </si>
  <si>
    <t>Verificar que se subsanen las recomendaciones emitidas en las visitas realizadas a cada una de las dependencias.</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</si>
  <si>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</si>
  <si>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Academica)
</t>
  </si>
  <si>
    <t>Durante el primer cuatrimestre no se materializó el riesgo, se realizó el diagnóstico a los archivos de gestión a través de una visita a las 6 dependencias de la Entidad, con el objetivo de conocer el estado de la aplicación de los procesos técnicos de organización de los documentos.</t>
  </si>
  <si>
    <t>Informes de diagnóstico archivos de gestión por dependencia</t>
  </si>
  <si>
    <t>Durante el primer semestre se realizaron visitas a todas las dependiencias para hacer seguiiento al cumplimiento de la TRD.  De la misma forma se dejaron recomendaciones para que las área las acojan.</t>
  </si>
  <si>
    <t>https://drive.google.com/drive/u/1/folders/16b7XM-R70Yd21exQAcUp7wk-k0l-jNMq</t>
  </si>
  <si>
    <t>Documentos del Proceso de Gestión Documental actualizados</t>
  </si>
  <si>
    <t>Revisar los documentos frente a los últimos requisitos dados por las entidades que regulan la gestión documental (AGN y Archivo de Bogotá), además de tener en cuenta la normatividad que se a publicando o actualizando.</t>
  </si>
  <si>
    <t>En el caso de identificar un documento desactualizado, se procederá a enviar un correo electrónico al líder proceso informando la situación, para posteriormente proceder a su actualización en un término no mayor a tres meses.</t>
  </si>
  <si>
    <t>Subdirector (a) Administrativo, Financiero y de Control Interno
Disciplinario
Profesional Especializado de gestión documental 
Daily Reyes Trukillo</t>
  </si>
  <si>
    <t>Durante el primer cuatrimestre no se materializó el riesgo, en la revisión de los documentos del proceso, se identificó la necesidad de actualización de 2 procedimientos y 2 formatos.</t>
  </si>
  <si>
    <t>Listado de documentos para actualizar</t>
  </si>
  <si>
    <t>Todas las recomendaciones y lineamientos dados por el AGN y Archivo de Bogotá fueron acogidas por la Política de Gestión Documental del Instituto.</t>
  </si>
  <si>
    <t>http://www.idep.edu.co/?q=content/gd-07-proceso-de-gesti%C3%B3n-documental#overlay-context=</t>
  </si>
  <si>
    <t>Formato Único de Inventario Documental FUID - FT-GD-07-06 diligenciado en cada dependencia</t>
  </si>
  <si>
    <t>Monitorear trimestralmente el cumplimiento ddel protocolo de limpieza (IN-GD-07-02) que se debe realizar a los depósitos o estaterías que contienen los archivos del IDEP.</t>
  </si>
  <si>
    <t>En el caso de encontrar deficiencias en la aplicación del protocolo, se informará por correo electrónico al área responsable de Recursos Físicos que se tomen los correctivos correspondentes para garantizar la aplicación del protocolo de limpieza</t>
  </si>
  <si>
    <t>Durante el primer cuatrimestre no se materializó el riesgo,en las visitas de diagnóstico de los archivos de gestión, se verificó si las dependencias cuentan con el inventario documental en el formato único de inventario documental FUID - FT-GD-07-06</t>
  </si>
  <si>
    <t>Informes de diagnósticos de los archivos de gestión.</t>
  </si>
  <si>
    <t>Económico</t>
  </si>
  <si>
    <t xml:space="preserve">Inexactitud e inoportunidad en la liquidación de salarios, prestaciones sociales, aportes parafiscales y
seguridad social.
</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</si>
  <si>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</si>
  <si>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</si>
  <si>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     Afectación menor a 10 SMLMV .</t>
  </si>
  <si>
    <t xml:space="preserve">Mensualmente, los profesionales de las areas de presupuesto, tesoreria, contabilidad yTalento Humano, revisan la  liquidación de nomina para aprobación de la subdirección Administrativa, Financiera y CID y el representante legal de la Entidad, </t>
  </si>
  <si>
    <t xml:space="preserve">Expedición de acto administrativo de modificación y/o aclaración, corrigiedo la deficiencia. </t>
  </si>
  <si>
    <t xml:space="preserve">Subdirector(a) Administrativo, Financiero y de Control Interno
Disciplinario
 profesionales de las areas de presupuesto, tesoreria, contabilidad
Profesional Especializado Talento Humano
Contratista de Nomina 
</t>
  </si>
  <si>
    <t>06/05/2022- Durante el primer cuatrimestre no se materializó el riesgo, se presentan las evidencias de las liquidaciones de factores salariales, prestacionales y de factores inherentes a la nómina (seguridad social y pagos patronales) del primer cuatrimentre del año, ejecutados de acuerdo con la normatividad vigente.
El contrato No. 19 de 2021 suscrito con la profesional de nómina se adicionó, por consiguiente este riesgo no se materializó
No se realizaron capacitaciones relacionadas con normatividad nueva por ello este riesgo no se materializó</t>
  </si>
  <si>
    <t>Nominas resumidas de enero a abril de 2022. Debidamente aprobadas.</t>
  </si>
  <si>
    <t xml:space="preserve">Durante el segundo cuatrimestre no se materializó el riesgo, sin embargo se realizó la acción de tratamiento con la reunión mensual con los profesionales y la subdirectora de la SAFYCD, en la que se revisan las observaciones y se hacen los ajustes a la nómina, la cual es firmada por todos los funcionarios mencionados. 
</t>
  </si>
  <si>
    <t>https://drive.google.com/drive/folders/1WIPmudejCdgPUp4A2Dcf9ucdK7CKlzkk</t>
  </si>
  <si>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</si>
  <si>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</si>
  <si>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Subdirector(a) Administrativo, Financiero y de Control Interno
Disciplinario
Profesional Especializado Talento Humano
Wilson Farfan</t>
  </si>
  <si>
    <t>No se presentó contratación de personal para nómina durante el período</t>
  </si>
  <si>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</si>
  <si>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</si>
  <si>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No se presentó creación, modificación y/o actualiazación dispuesta por el Gobierno Nacional y Distrital en materia Prestacional y Salariales</t>
  </si>
  <si>
    <t>Gestión de recursos fisicos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</si>
  <si>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</si>
  <si>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</si>
  <si>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</si>
  <si>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Fisicos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</si>
  <si>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</si>
  <si>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</si>
  <si>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Subdirector(a) Administrativo Financiero y de Control Interno Disciplinario
Profesional Universitario 219-02
</t>
  </si>
  <si>
    <t xml:space="preserve">06/05/2022 - NO se materializó el riesgo en el primer cuatrimestre. 
Continúa vigente el acto administrativo Resolución No. 19 de 2019 "Por la cual se reglamenta la administración, uso y manejo del parque automotor del Instituto para la Investigación Educativa y el Desarrollo Pedagógico - IDEP" y se comunicó a los funcionarios que de alguna manera tienen funciones de conducción o por delegación en algunas oportunidades al Conductor de la Dirección General y al Operario de la Subdirección Administrativa, mediante correo electrónico el 26 de febrero del 2019, para su conocimiento y fines pertinentes. 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</si>
  <si>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NO se materializó el riesgo en el segundo cuatrimestre. 
En el II Cuatrimestre esta en proceso de desarrollo la actividad del levantamiento de inventario de PPYEQ y la actualización en el aplicativo GOOBI de la entidad con ocasión del cambio de sede de la entidad. Actividad que se terminará en el mes de septiembre de 2022.</t>
  </si>
  <si>
    <t>Registros en el aplicativo GOOBI - TRASLADOS ENTRE CUENTADATES</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</si>
  <si>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</si>
  <si>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t>
  </si>
  <si>
    <t>Hacer requerimientos mediante oficio a la compañía Aseguradora por intermedio del corredor de Seguros, para subsanar el siniestro ocurrido</t>
  </si>
  <si>
    <t>Subdirector(a)  Administrativo Financiero y de Control Interno Disciplinario
Profesional Universitario Almacén
Lilia Amparo Correa Moreno</t>
  </si>
  <si>
    <t>06/05/2022 - NO se materializó el riesgo en el primer cuatrimestre. Los bienes se encuentran amparados bajo la modalidad de contratos suscritos Nos. 64 de 2022 AXA COLPATRIA SEGUROS Y CTO 65 DE 2022 SBS SEGUROS COLOMBIA y el 64 de 2022 AXA COLPATRIA SEGUROS Y CTO 65 DE 2022 SBS SEGUROS COLOMBIA cuyo objeto es "Adquisición de los seguros que amparen los intereses patrimoniales actuales y futuros, así como los bienes de propiedad del Instituto para la Investigación Educativa y el Desarrollo Pedagógico –IDEP, que estén bajo su responsabilidad y custodia y aquellos que sean adquiridos para desarrollar las funciones inherentes a su actividad y cualquier otra póliza de seguros que requiera la entidad en el Desarrollo de su actividad", suscrito el 16 deMarzo del 2022, el cual a la fecha se encuentra vigente.</t>
  </si>
  <si>
    <t>Contratos del Programa de Seguros suscritos en la vigencia 2022</t>
  </si>
  <si>
    <t>Se evidencia concordancia entre la evidencia adjuntada y la actividad planteada. Así mismo, se evidencia avance en las actividades de acuerdo a lo incialmente programado. Lo anterior se ve reflejado en la no materialización del riesgo</t>
  </si>
  <si>
    <t>NO se materializó el riesgo en el segundo cuatrimestre.
Los bienes continuan amparados bajo los contratos Nos. 64 de 2022 AXA COLPATRIA SEGUROS Y CTO 65 DE 2022 SBS SEGUROS COLOMBIA y el 64 de 2022 AXA COLPATRIA SEGUROS Y CTO 65 DE 2022 SBS SEGUROS COLOMBIA cuyo objeto es "Adquisición de los seguros que amparen los intereses patrimoniales actuales y futuros, así como los bienes de propiedad del Instituto para la Investigación Educativa y el Desarrollo Pedagógico –IDEP, que estén bajo su responsabilidad y custodia y aquellos que sean adquiridos para desarrollar las funciones inherentes a su actividad y cualquier otra póliza de seguros que requiera la entidad en el Desarrollo de su actividad", suscritos el 16 deMarzo del 2022, el cual a la fecha se encuentra vigente.
Se expidio el SOAT del vehiculo OBH 702 por la aseguradora AXA.</t>
  </si>
  <si>
    <r>
      <rPr>
        <u/>
        <sz val="11"/>
        <color rgb="FF1155CC"/>
        <rFont val="Calibri"/>
      </rPr>
      <t>https://drive.google.com/drive/folders/17fwIjrJ5UwRZmpqqzKsTYnbDsGcwGVkp</t>
    </r>
    <r>
      <rPr>
        <u/>
        <sz val="11"/>
        <color rgb="FF000000"/>
        <rFont val="Calibri"/>
      </rPr>
      <t xml:space="preserve">
</t>
    </r>
  </si>
  <si>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</si>
  <si>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</si>
  <si>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06/05/2022 - NO se materializó el riesgo en el primer cuatrimestre</t>
  </si>
  <si>
    <t>No se presentó siniestro para el período</t>
  </si>
  <si>
    <t>NO se materializo el riesgo en el segundo cuatrimestre.
 En el II Cuatrimestre no se presentaron siniestros</t>
  </si>
  <si>
    <t>NA</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</si>
  <si>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</si>
  <si>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</si>
  <si>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</si>
  <si>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</si>
  <si>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realizar aleatoreamente visitas al parque automotor.</t>
  </si>
  <si>
    <t>En caso de reportar alguna infracción se paga oportunamente</t>
  </si>
  <si>
    <t>Subdirector(a) Administrativo Financiero y de Control Interno Disciplinario
Profesional Universitario 219-02</t>
  </si>
  <si>
    <t xml:space="preserve">Se revisó y consultó en la página de la Secretaría Distrital de Movilidad en el estado de comparendos (SIM) y las placas de los vehículos del instituto (OBH702 Y OBG425) en las Bases de datos no figura embargos ni desembargos ni comparendos a la fecha, el cual reposa en los archivos de gestión de recursos físicos.
Los vehículos de la entidad se encuentran parqueados en el sitio destinado para tal fin y se utilizan de acuerdo a la demanda del servicio diligenmcianmdo por parte del Conductor las planillas reposan en los archivos de gestión de recursos físicos.
Los mantenimientos preventivos y correctivos al parque automotor de la entidad se encuentran al dia de acuerdo al contrato No. 59 de 2021 suscrito con TOTAL CAR CENTRO que se encuentra vigente y a los formatos de solicitud de servicios diseñados para tal fin en SIG-MIPG.
</t>
  </si>
  <si>
    <t>Pantallazos de Consulta de Comparendos I CUATRIMESTRE</t>
  </si>
  <si>
    <t>NO se materializó el riesgo en el segundo cuatrimestre. Continúa vigente el acto administrativo Resolución No. 19 de 2019 "Por la cual se reglamenta la administración, uso y manejo del parque automotor del Instituto para la Investigación Educativa y el Desarrollo Pedagógico - IDEP" y se comunicó a los funcionarios correspondientes mediante correo electrónico el 26 de febrero del 2019, para su conocimiento y fines pertinentes.
 A la fecha el parque automotor de la entidad no registra comparendos.
Los vehículos de la entidad se encuentran parqueados en el sitio destinado para tal fin y se utilizan de acuerdo a la demanda del servicio diligenciado por parte del Conductor las planillas reposan en los archivos de gestión de recursos físicos. Se hacen visitas aleatorias por parte del profesional universitario, en las que se ha verificado el cumplimiento de la resolución y de las planillas, por lo que no ha sido necesario dejar ninguna anotación.</t>
  </si>
  <si>
    <r>
      <rPr>
        <u/>
        <sz val="11"/>
        <color rgb="FF1155CC"/>
        <rFont val="Calibri"/>
      </rPr>
      <t>https://drive.google.com/drive/folders/17fwIjrJ5UwRZmpqqzKsTYnbDsGcwGVkp</t>
    </r>
    <r>
      <rPr>
        <u/>
        <sz val="11"/>
        <color rgb="FF000000"/>
        <rFont val="Calibri"/>
      </rPr>
      <t xml:space="preserve">
</t>
    </r>
  </si>
  <si>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</si>
  <si>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Se notifica al Subdirector Administrativo y Financiero y de Control Interno y Disciplinario mediante oficio</t>
  </si>
  <si>
    <t>No se diligenció el avance para el I cuatrimestre ni se relacionaron las evidencias</t>
  </si>
  <si>
    <t>NO se materializo el riesgo en el segundo cuatrimestre.
En el II Cuatrimestre se diligenciaron  y archivaron debidamente dos formatos de autorización de salida del vehiculo del IDEP fuera de Bogota.</t>
  </si>
  <si>
    <t>https://drive.google.com/drive/folders/17fwIjrJ5UwRZmpqqzKsTYnbDsGcwGVkp</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</si>
  <si>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</si>
  <si>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Inicialmente se confirma con el conductor y posteriormente se notifica al Subdirector Administrativo y Financiero y de Control Interno y Disciplinario mediante oficio</t>
  </si>
  <si>
    <t>NO se materializó el riesgo en el segundo cuatrimestre.
1. No se requirió mantenimiento preventivo y correctivo del parque automotor.
2. El suministro de combustible se ha venido controlando y supervisando con el soporte y las planillas de mayo, junio y julio</t>
  </si>
  <si>
    <t xml:space="preserve">https://drive.google.com/drive/folders/17fwIjrJ5UwRZmpqqzKsTYnbDsGcwGVkp
</t>
  </si>
  <si>
    <t>Gestión financiera</t>
  </si>
  <si>
    <t xml:space="preserve">Operaciones Tesorales realizadas indecuadamente.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</si>
  <si>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</si>
  <si>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</si>
  <si>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</si>
  <si>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</si>
  <si>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</si>
  <si>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Adelantar las acciones legales que correspondan </t>
  </si>
  <si>
    <t xml:space="preserve">Profesionales Especializados (Contador y Tesorero)
</t>
  </si>
  <si>
    <r>
      <rPr>
        <b/>
        <sz val="11"/>
        <color rgb="FF000000"/>
        <rFont val="Calibri"/>
      </rPr>
      <t xml:space="preserve">Primer Cuatrimestre: </t>
    </r>
    <r>
      <rPr>
        <sz val="11"/>
        <color rgb="FF000000"/>
        <rFont val="Calibri"/>
      </rPr>
      <t xml:space="preserve">El riesgo no se ha materializado debido a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t>
    </r>
  </si>
  <si>
    <t>\\Apolo\300_SAFyCD\04_TRD_IDEP_2022\300-19 INFORMES</t>
  </si>
  <si>
    <t xml:space="preserve">Segundo Cuatrimestre: El riesgo no se ha materializado debido a que se mantienen los controles de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establecido mediante Resolución 093 de 2019. </t>
  </si>
  <si>
    <t>\\Apolo\300_SAFyCD\04_TRD_IDEP_2022\300-11 CONCILIACIONES (contables)\300-11-1 Conciliaciones Bancarias Contables  2022</t>
  </si>
  <si>
    <t xml:space="preserve">Cada vez que se requiera, los profesionales especialzados de contabilidad y de tesoreria, aplicará los controles establecidos en el procedimiento PRO-GF-14-14 "Causación de Órdenes de Pago", adjuntando como evidencia, comprobante de Anulación, ordenes de pago y comprobantes de egreso
</t>
  </si>
  <si>
    <t xml:space="preserve">Cada vez que se requiera, los profesionales especialzados de contabilidad y de tesoreria, aplicarán los controles establecidos en el procedimiento PRO-GF-14-14 "Causación de Órdenes de Pago", adjuntando como evidencia, comprobante de Anulación, ordenes de pago y comprobantes de egreso
</t>
  </si>
  <si>
    <t>Se lleva a cabo la anulación del documento en el Sistema de Información Administrativo y Financiero del Instituto, por parte del Subdirector Administrativo, Financiero y de Control Disciplinario</t>
  </si>
  <si>
    <t>Contador 
Oswaldo Gómez Lozano
Tesorero
Nelson R Corredor Cruz</t>
  </si>
  <si>
    <r>
      <rPr>
        <b/>
        <sz val="11"/>
        <color rgb="FF000000"/>
        <rFont val="Calibri"/>
      </rPr>
      <t xml:space="preserve">Primer Cuatrimestre: </t>
    </r>
    <r>
      <rPr>
        <sz val="11"/>
        <color rgb="FF000000"/>
        <rFont val="Calibri"/>
      </rPr>
      <t xml:space="preserve">El riesgo no se ha materializado debido a que todas las operaciones bancarias tienen un preparador y un aprobador, los cheques girados contienen dos firmas, dos sellos humedos y un sello seco. Ademas las operaciones realizadas por la tesorería son revisadas y aprobadas por la Subdirección Administrativa, Financiera y de Control Disciplinario. Mensualmente se realiza el envío que soporta las operaciones de Tesorería a Contabilidad cumpliendo el procedimiento establecido en atención al plan de Sostenibilidad Contable. </t>
    </r>
  </si>
  <si>
    <t>Segundo Cuatrimestre: El riesgo no se ha materializado debido a que cada operación bancaria tienen un preparador y un aprobador, ademas previamente cuentan con la revisión y aprobación de la Subdirección Administrativa y Financiera, todos los cheques girados para su pago deben contener dos firmas, dos sellos humedos y un sello seco, ademas son revisados con soportes por la SAFYCD. Mensualmente se realiza el envío que soporta las operaciones de Tesorería a Contabilidad cumpliendo el procedimiento establecido en atención al plan de Sostenibilidad Contable. 
Durante el segunto cuatrimestre no se ha llevado a cabo la anulación de órdenes de pago, por tanto no se ha materializado el riesgo. No obstante se mantienen los demás controles para el cuidado y custodia del efectivo y sus equivalentes.</t>
  </si>
  <si>
    <t>Sistema Integrado de Información Administrativo y Financiero - GOOBI  \\Apolo\300_SAFyCD\04_TRD_IDEP_2022\300-19 INFORMES</t>
  </si>
  <si>
    <t>Cada vez que se requiera, el profesional especializado de tesoreria, aplicará los controles establecidos en el Protocolo de Seguridad y Manejo de Cuentas de Tesorería IN- GF -14- 05, adjuntando los oficios correspondientes.</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</si>
  <si>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</si>
  <si>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</si>
  <si>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</si>
  <si>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Semestralmente,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</si>
  <si>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</si>
  <si>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</si>
  <si>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</si>
  <si>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Durante el primer trimestre de 2022 no se materializó este riesgo, se han presentado y pagado las declaraciones tributarias atenfiendo los calendarios tributarios Nacional y Distrital. Adicionalmente en el mismo período se llevó a cabo la participación en un diplomado de Actualización Tributaria, dicatado por la Universidad La Gran Colombia</t>
  </si>
  <si>
    <t>\\Apolo\300_SAFyCD\04_TRD_IDEP_2022\300-14 DECLARACIONES TRIBUTARIAS</t>
  </si>
  <si>
    <t>El riesgo no se materializó, sin embargo se realizaron las actividades de tratamiento del riesgo así: se levantó y suscribió el acta por parte del contador respecto de la revisión de vigencia de la normatividad tributaria.</t>
  </si>
  <si>
    <t>https://drive.google.com/drive/folders/1o2mopiI4zJT3Qtz76AFBJ7a769zYsIm0?usp=sharing</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</si>
  <si>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</si>
  <si>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</si>
  <si>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Contador
Oswaldo Diaz</t>
  </si>
  <si>
    <t>El riesgo no se materializó, sin embargo se realizaron las actividades de tratamiento del riesgo así: Se realizó la actualización del normograma en lo que a normatividad tributaria se refiere.</t>
  </si>
  <si>
    <t>https://drive.google.com/drive/folders/1N1mtuLPanM52Mbg6eEV7TAdC0OiNquWo?usp=sharing</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</si>
  <si>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</si>
  <si>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Bimestral</t>
  </si>
  <si>
    <t>Se actualiza la parametrización del Sistema de Información Administrativo y Financiero del Instituto, según los cambios normativos</t>
  </si>
  <si>
    <t>El riesgo no se materializó, sin embargo se realizaron las actividades de tratamiento del riesgo así: Se participó en el curso “actualización de presentación de información exógena nacional” y  en el diplomado “Fundamentos de Legislación Tributaria”. Como acción a mediano plazo se ha solicitado ante el proveedor Goobi el ajuste y generación de un nuevo reporte formato 1008 de cuentas por pagar con destino a la DIAN. Con lo anterior se logró la presentación oportuna y adecuada de la información exógena nacional y distrital. Lo anterior consta en libros auxiliares, hojas electrónicas de bases y retenciones, reportes de descuentos tributarios GOOBI, declaraciones tributarias y recibos oficiales de pago en bancos.</t>
  </si>
  <si>
    <t>https://drive.google.com/drive/folders/1QkXy6cer5OWRLkZbwtPy8Q17rmH0kwyQ?usp=sharing</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</si>
  <si>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</si>
  <si>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</si>
  <si>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</si>
  <si>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Usuarios, productos y practicas , organizacionales</t>
  </si>
  <si>
    <t>Cada vez que se realiza solicitud de contratación,la oficina asesora juridica, revisará por  que los documentos precontractuales se ajusten a los contemplado en el  Plan anual de adquisiciones (PAA)  y que los Estudios Previos y Análisis del Sector cumplan con los requerimientos legales; dicha revisión se evidencia y controla en la plataforma SECOP I</t>
  </si>
  <si>
    <t>Aceptar</t>
  </si>
  <si>
    <t>Las observaciones serán atendidas en el menor tiempo posible y se verán reflejadas en el cumplimiento del PAA</t>
  </si>
  <si>
    <t xml:space="preserve">Jefe Oficina Asesora Jurídica
Profesional Especializado Jurídico
Natalia Sanchez </t>
  </si>
  <si>
    <t>Durante el primer cuatrimestre de la vigencia 2022 no se materializó el riesgo, toda vez que fueron atendidas el 100% de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Realizado: Erika Viviana Boyacá Olaya
Validado: Natalia Sánchez Martínez
Mayo 6 de 2022</t>
  </si>
  <si>
    <t>Base de datos contratos 2022-Link secop II</t>
  </si>
  <si>
    <r>
      <rPr>
        <sz val="11"/>
        <color rgb="FF000000"/>
        <rFont val="&quot;Arial Narrow&quot;"/>
      </rPr>
      <t xml:space="preserve">Durante el segundo cuatrimestre de la vigencia 2022 no se materializó el riesgo, toda vez que fueron atendidas el 100% de las solicitudes de contratación donde se revisaron los documentos precontractuales y que los mismos se ajustaran a lo contemplado en el Plan anual de adquisiciones (PAA) y la normatividad vigente, estos documentos fueron publicados en la sección "documentos del procesos" en las plataformas de contratación correspondiente
</t>
    </r>
    <r>
      <rPr>
        <b/>
        <sz val="11"/>
        <color rgb="FF000000"/>
        <rFont val="&quot;Arial Narrow&quot;"/>
      </rPr>
      <t xml:space="preserve"> Realizado: Ana Mercedes Zambrano Basto
 Validado: Natalia Sánchez Martínez
 Agosto 30 de 2022</t>
    </r>
  </si>
  <si>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</si>
  <si>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</si>
  <si>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</si>
  <si>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cada vez que se revisen pólizas que amparen los contratos, la Oficina Asesora Juridica, realizará doble filtro en la revisión de las pólizas, el primero será revisado por el abogado tramitador y posteriormente por el Jefe de la Oficina Asesora Jurídica. Lo anterior se evidencia en el documento de aprobación de garantias y plataforma SECOP II.</t>
  </si>
  <si>
    <t xml:space="preserve">Acción de tratamiento: Solicitar la modificación de la poliza según corresponda durante el termino de ejecución del contrato </t>
  </si>
  <si>
    <t>Las observaciones o diferencias serán atendidas en el menor tiempo posible</t>
  </si>
  <si>
    <t xml:space="preserve">Jefe Oficina Asesora Jurídica
Abogado asignado al Proceso de Contratación 
</t>
  </si>
  <si>
    <t>Durante el primer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si aplica.
Realizado: Erika Viviana Boyacá Olaya
Validado: Natalia Sánchez Martínez
Mayo 6 de 2022</t>
  </si>
  <si>
    <t>Base de datos contratos 2022-link secop II</t>
  </si>
  <si>
    <r>
      <rPr>
        <sz val="11"/>
        <color rgb="FF000000"/>
        <rFont val="&quot;Arial Narrow&quot;"/>
      </rPr>
      <t xml:space="preserve">Durante el segundo cuatrimestre de la vigencia 2022 no se ha materializado el riesgo, toda vez que las garantías de los contratos, convenios u ordenes de compra sujetos a estas, así como las modificaciones que aplican, tuvieron un doble filtro de revisión, lo cual se evidencia en el documento de aprobación el cual es publicado y en la plataforma transaccional secop II.
</t>
    </r>
    <r>
      <rPr>
        <b/>
        <sz val="11"/>
        <color rgb="FF000000"/>
        <rFont val="&quot;Arial Narrow&quot;"/>
      </rPr>
      <t xml:space="preserve"> Realizado: Ana Mercedes Zambrano Basto
 Validado: Natalia Sánchez Martínez
 Agosto 30 de 2022</t>
    </r>
  </si>
  <si>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</si>
  <si>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</si>
  <si>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</si>
  <si>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</si>
  <si>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El Jefe de la Oficina Asesora Jurídica realizará la verificación de los contratistas naturales y/o jurídicos en listas restrictivas gratuitas, previo a realizar la contratación; en caso de encontrar reporte en laa listas realizará el procedimiento respectivo de reporte</t>
  </si>
  <si>
    <t>Sin Documentar</t>
  </si>
  <si>
    <t>Sin Registro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</si>
  <si>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</si>
  <si>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Reporte de operaciones sospechosas ante el UIAF</t>
  </si>
  <si>
    <t>Jefe Oficina Asesora Jurídica</t>
  </si>
  <si>
    <t>Durante el primer cuatrimestre de la vigencia 2022 no ha materializado el riegos, a la fecha la OAJ se encuentra en el trámite de actualización de formatos para la prevención del lavado de activos y financiación del terrorismo que incluya
Realizado: Erika Viviana Boyacá Olaya
Validado: Natalia Sánchez Martínez
Mayo 6 de 2022</t>
  </si>
  <si>
    <t>Se evidencia avance en las actividades de acuerdo a lo incialmente programado.</t>
  </si>
  <si>
    <r>
      <rPr>
        <sz val="11"/>
        <color rgb="FF000000"/>
        <rFont val="&quot;Arial Narrow&quot;"/>
      </rPr>
      <t xml:space="preserve">Durante el segundo cuatrimestre de la vigencia 2022 no ha materializado el riesgo, a la fecha la OAJ remitió la actualización de formatos para la prevención del lavado de activos y financiación del terrorismo a la Oficina Asesora de Planeación para revisión metodologica el día 29 de agosto de 2022. 
</t>
    </r>
    <r>
      <rPr>
        <b/>
        <sz val="11"/>
        <color rgb="FF000000"/>
        <rFont val="&quot;Arial Narrow&quot;"/>
      </rPr>
      <t xml:space="preserve"> Realizado: Ana Mercedes Zambrano Basto
 Validado: Natalia Sánchez Martínez
 Agosto 30 de 2022</t>
    </r>
  </si>
  <si>
    <t>Correo electronico 29 de agosto de 2022 y formatos actualizados asociados al proceso Gestión Contractual</t>
  </si>
  <si>
    <t>La jefe de la Oficina de Cntrol Interno en conjunto con la Oficina Asesora de Planeación y la Oficina Asesora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</si>
  <si>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Expedir Resolución con el Oficial SARLAFT, que indique  procedimiento para el reporte de operaciones sospechosas ehn caso de que el contratista se encuentre en listas restrictivas y el diligenciamiento del formato para servidores y colaoradores que establezca el origen de ingresos.</t>
  </si>
  <si>
    <t>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Realizado: Erika Viviana Boyacá Olaya
Validado: Natalia Sánchez Martínez
Mayo 6 de 2022</t>
  </si>
  <si>
    <r>
      <rPr>
        <sz val="11"/>
        <color theme="1"/>
        <rFont val="Arial Narrow"/>
      </rPr>
      <t xml:space="preserve">Durante el segundo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theme="1"/>
        <rFont val="Arial Narrow"/>
      </rPr>
      <t>Realizado: Ana Mercedes Zambrano Basto
Validado: Natalia Sánchez Martínez
Agosto 30 de 2022</t>
    </r>
  </si>
  <si>
    <t>La jefe de la Oficina de Cntrol Interno en conjunto con la Oficina Asesora de Planeación y la Oficina Asesora Jurídica solicitarán la inclusión en el PIC de programas de sensibilización de los empleados, colabotadores, asesores y consultores vinculados al proceso de contatación en temas de Lavado de Activos y Financiación del terrorismo</t>
  </si>
  <si>
    <t>Incluir en el PIC del IDEP capacitaciones asociadas a Lavado de Activos y Financiación del Terrorismo - LA_FT.
Articular el plan de gestión de la Integridad con acciones que fortalezcan la integridad de los servidores y las alertas de reporte de riesgos de LAFT</t>
  </si>
  <si>
    <t>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Realizado: Erika Viviana Boyacá Olaya
Validado: Natalia Sánchez Martínez
Mayo 6 de 2022</t>
  </si>
  <si>
    <t>Actas comité de conciliación</t>
  </si>
  <si>
    <r>
      <rPr>
        <sz val="11"/>
        <color rgb="FF000000"/>
        <rFont val="&quot;Arial Narrow&quot;"/>
      </rPr>
      <t xml:space="preserve">Durante el segundo cuatrimestre de la vigencia 2022 no se ha materializado el riesgo, toda vez que el abogado encargado de la defensa judicial y extrajudicial presentó informe de seguimiento a los procesos en los que el Instituto es parte, durantes las sesiones del comité de conciliación, el cual es parte integral de las actas
</t>
    </r>
    <r>
      <rPr>
        <b/>
        <sz val="11"/>
        <color rgb="FF000000"/>
        <rFont val="&quot;Arial Narrow&quot;"/>
      </rPr>
      <t xml:space="preserve"> Realizado: Ana Mercedes Zambrano Basto
 Validado: Natalia Sánchez Martínez
 Agosto 30 de 2022</t>
    </r>
  </si>
  <si>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</si>
  <si>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</si>
  <si>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</si>
  <si>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</si>
  <si>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Realizar modificación al contrato </t>
  </si>
  <si>
    <t xml:space="preserve">Jefe Oficina Asesora Jurídica
Abogado designado 
</t>
  </si>
  <si>
    <r>
      <rPr>
        <sz val="11"/>
        <color rgb="FF000000"/>
        <rFont val="Arial Narrow"/>
      </rPr>
      <t xml:space="preserve">Durante el primer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rgb="FF000000"/>
        <rFont val="Arial Narrow"/>
      </rPr>
      <t>Realizado: Erika Viviana Boyacá Olaya
Validado: Natalia Sánchez Martínez
Mayo 6 de 2022</t>
    </r>
    <r>
      <rPr>
        <sz val="11"/>
        <color rgb="FF000000"/>
        <rFont val="Arial Narrow"/>
      </rPr>
      <t xml:space="preserve">
</t>
    </r>
  </si>
  <si>
    <r>
      <rPr>
        <sz val="11"/>
        <color rgb="FF000000"/>
        <rFont val="Arial Narrow"/>
      </rPr>
      <t xml:space="preserve">Durante el segundo cuatrimestre de la vigencia 2022 no se ha materializado el riesgo, toda vez que fue realizada la matriz de riesgos para cada uno de los procesos de contratación atendiendo los lineamientos de la guia Colombia Compra Eficiente, la cual fue publicada en la plataforma secop II junto con los documentos precontractuales
</t>
    </r>
    <r>
      <rPr>
        <b/>
        <sz val="11"/>
        <color rgb="FF000000"/>
        <rFont val="Arial Narrow"/>
      </rPr>
      <t>Realizado: Ana Mercedes Zambrano Basto
Validado: Natalia Sánchez Martínez
Agosto 30 de 2022</t>
    </r>
    <r>
      <rPr>
        <sz val="11"/>
        <color rgb="FF000000"/>
        <rFont val="Arial Narrow"/>
      </rPr>
      <t xml:space="preserve">
</t>
    </r>
  </si>
  <si>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</si>
  <si>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</si>
  <si>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</si>
  <si>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</si>
  <si>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Iniciar un proceso por posible incumplieminto contra el abogado encargado de la defensa judicial 
Instaurar la acción de repetición contra el abogado encargado de la defensa judicial </t>
  </si>
  <si>
    <t xml:space="preserve">Jefe Oficina Asesora Jurídica
Abogado Contratista de Defensa Judicial </t>
  </si>
  <si>
    <r>
      <rPr>
        <sz val="11"/>
        <color rgb="FF000000"/>
        <rFont val="Arial Narrow"/>
      </rPr>
      <t xml:space="preserve">Durante el primer cuatrimestre de la vigencia 2022 no se ha materializado el riesgo, toda vez que la abogada encargada de la defensa judicial y extrajudicial presentó informe de seguimiento a los procesos en los que el Instituto es parte, durantes las sesiones del comité de conciliación, el cual es parte integral del acta
</t>
    </r>
    <r>
      <rPr>
        <b/>
        <sz val="11"/>
        <color rgb="FF000000"/>
        <rFont val="Arial Narrow"/>
      </rPr>
      <t>Realizado: Erika Viviana Boyacá Olaya
Validado: Natalia Sánchez Martínez
Mayo 6 de 2022</t>
    </r>
  </si>
  <si>
    <r>
      <rPr>
        <sz val="11"/>
        <color rgb="FF000000"/>
        <rFont val="&quot;Arial Narrow&quot;"/>
      </rPr>
      <t xml:space="preserve">Durante el segundo cuatrimestre de la vigencia 2022 no se ha materializado el riesgo, toda vez que el abogado encargado de la defensa judicial y extrajudicial presentó informe de seguimiento a los procesos en los que el Instituto es parte, durantes las sesiones del comité de conciliación, el cual es parte integral de las actas
</t>
    </r>
    <r>
      <rPr>
        <b/>
        <sz val="11"/>
        <color rgb="FF000000"/>
        <rFont val="&quot;Arial Narrow&quot;"/>
      </rPr>
      <t xml:space="preserve"> Realizado: Ana Mercedes Zambrano Basto
 Validado: Natalia Sánchez Martínez
 Agosto 30 de 2022</t>
    </r>
  </si>
  <si>
    <t xml:space="preserve">
No prestación de servicios tecnologicos a la entidad
</t>
  </si>
  <si>
    <t xml:space="preserve">Suspensión o interrupción de los servicios TI y daños de los equipos que hacen parte de la infraestructura. </t>
  </si>
  <si>
    <t xml:space="preserve">Posibilidad de daño economico y reputacional por la no prestación de servicios tecnologicos a la entidad debido a Suspensión o interrupción de los servicios TI y daños de los equipos que hacen parte de la infraestructura.  </t>
  </si>
  <si>
    <t>Fallas Tecnologicas</t>
  </si>
  <si>
    <r>
      <rPr>
        <sz val="10"/>
        <color theme="1"/>
        <rFont val="Arial"/>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rPr>
      <t>https://docs.google.com/spreadsheets/d/1uzdZQiXoqDD3pnB6DMchqA3JB9vIP7jq/edit#gid=1130127983</t>
    </r>
  </si>
  <si>
    <t xml:space="preserve">Verificar el cumplimiento estricto a las actividades del plan de mantenimiento y monitoreo. </t>
  </si>
  <si>
    <t>Ejecutar el plan de contingnecia cada vez que se presente indisponibilidad del servicio por fallas técnicas</t>
  </si>
  <si>
    <t xml:space="preserve">
Técnico y/o contratistas del proceso de Gestión Tecnologica </t>
  </si>
  <si>
    <r>
      <rPr>
        <sz val="11"/>
        <color rgb="FF000000"/>
        <rFont val="Calibri"/>
      </rPr>
      <t xml:space="preserve">El IDEP se trasladó de sede el pasado 8 de abril de 2022, llevando toda la infraestructura de TI. Los dias 8 y 9 de abril se trabajó en normalizar todos los servicios que se habían suspendido, para realizar el trsalado, los servcios quedaron funcionando correctamente (acceso remoto, sitios web, repositorios digitales, Goobi, Internet, entre otros). </t>
    </r>
    <r>
      <rPr>
        <b/>
        <sz val="11"/>
        <color rgb="FF000000"/>
        <rFont val="Calibri"/>
      </rPr>
      <t>Se materializó el riesgo de interrupción de los servicios de TI</t>
    </r>
    <r>
      <rPr>
        <sz val="11"/>
        <color rgb="FF000000"/>
        <rFont val="Calibri"/>
      </rPr>
      <t xml:space="preserve"> el día 28 de abril a las 2:00 pm debido un fallo en el suministro de electricidad que se presentó en el sector. Como contingencia las UPS de respaldo entraron en operación y mantuvieron los equipos encendidos hasta agotar la capacidad de respaldo, ya que en este Sede no se cuenta con una planta electrica que respalde las UPS.
Una vez normalizado el servicio de fluido electrico por parte de la Empresa ENEL Codensa el día 29 de abril a las 6:40 pm, se procedió a ejecutar el plan de contingencia y se comienzan a restablecer de forma gradual los servicios a partir de las 9:40 PM , normalizandolos por completo el dia 1 de mayo después de las revisiones respectivas. 
Asi mismo durante el periodo de enero a marzo se llevan a cabo las actividades de mantenimiento y monitoreo de la infraestructura tecnológica del IDEP y se registran en el plan de mantenimiento y monitoreo, lo que se reporta trimestralmente.</t>
    </r>
  </si>
  <si>
    <t>Se adjuntan pantallas de los chat s del whatsapp donde se evidencia el corte y la nomalización de los servicios.</t>
  </si>
  <si>
    <t>Caída de los servicios y aplicaciones alojadas en la Hiperconvergencia, por espacio insuficiente en el almacenamiento. Se solicita soporte al fabricante (contrato 68 de 2022), para realizar la normalización en el funcionamiento, lo cual se hace el 6 de junio de 2022.
Se requirió realizar la recuperación de dos servidores virtuales.  (Aulas Virtuales y Gamificación) que presentaron fallos en el funcionamiento. Una vez intervenidos, recuperan su funcionamiento normal.
El día 9 de agosto se realizó un simulacro de apagado y encendido controlado de toda la infraestructura tecnológica del IDEP (servidores virtuales y físicos, equipos activos, equipo de seguridad perimetral, nodos hiperconvergencia y equipos de telecomunicaciones y UPSs) aprovechando que ese día se realizó el cambio del contador de energía por parte de ENEL - CODENSA el cual tuvo una duración de 3 horas.</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</si>
  <si>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</si>
  <si>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</si>
  <si>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</si>
  <si>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r>
      <rPr>
        <sz val="10"/>
        <color theme="1"/>
        <rFont val="Arial"/>
      </rPr>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"Actaulizaciones Firewall y Antivirus" y "Actualizaciones de Servidores y PC". </t>
    </r>
    <r>
      <rPr>
        <u/>
        <sz val="10"/>
        <color rgb="FF1155CC"/>
        <rFont val="Arial"/>
      </rPr>
      <t>https://docs.google.com/spreadsheets/d/1uzdZQiXoqDD3pnB6DMchqA3JB9vIP7jq/edit#gid=1130127983</t>
    </r>
  </si>
  <si>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</si>
  <si>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</si>
  <si>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Tecnologica </t>
  </si>
  <si>
    <r>
      <rPr>
        <sz val="11"/>
        <color rgb="FF000000"/>
        <rFont val="Calibri"/>
      </rPr>
      <t xml:space="preserve">Para el primer trimestre se llevaron a cabo las actividades de mantenimiento y monitoreo de los equipos, aplicaciones y políticas de seguridad de la entidad por parte de los ingeneiros conrtatistas y el técnico operativo del area gestión Tecnologica de la OAP. 
Se realizó el mantenimiento preventivo a la hiperconvergencia el día 24 de marzo y se hizo conrol y seguimiento semanal al comportamiento de los Nodos.
Se actualizó la consola del firewall y del antivirus ver detalles en el plan de mantenimiento y monitoreo. 
En este periodo, el 5 de abril, la Alta Consejería de las TIC realizó un ejerecicio de hacking etico en el cual nos hace algunas observaciones respecto a la vulnerabilidad de algunas cuentas de usuario y de correo, las cuales se analizaron y se procederá a efectuar el respectivo aseguramiento y depuración.
</t>
    </r>
    <r>
      <rPr>
        <b/>
        <sz val="11"/>
        <color rgb="FF000000"/>
        <rFont val="Calibri"/>
      </rPr>
      <t>En este periodo no se materializó el riesgo.</t>
    </r>
  </si>
  <si>
    <t>https://docs.google.com/spreadsheets/d/1uzdZQiXoqDD3pnB6DMchqA3JB9vIP7jq/edit#gid=1130127983
Informe de la Alta Consejería de las TIC y evidencias de las acciones realizadas al respcto.</t>
  </si>
  <si>
    <t>Para el segundo trimestre se llevaron a cabo las actividades de mantenimiento y monitoreo de los equipos, aplicaciones y políticas de seguridad de la entidad por parte de los ingenieros contratistas y el técnico operativo del area gestión Tecnologica de la OAP.        
Se actualizó la consola del firewall del 27 al 29 de julio y se realizó el mantenimiento trimestral a la consola del antivirus el día 28 de julio. Ver detalles en el plan de mantenimiento y monitoreo. 
En este periodo no se materializó el riesgo.</t>
  </si>
  <si>
    <t xml:space="preserve">https://docs.google.com/spreadsheets/d/1uzdZQiXoqDD3pnB6DMchqA3JB9vIP7jq/edit#gid=1130127983
</t>
  </si>
  <si>
    <t>Según sea el caso, mensual, semanal y diario se realizan copias de respaldo de los activos de informaccíón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</si>
  <si>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</si>
  <si>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</si>
  <si>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</si>
  <si>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Ingenieros del area de gestión técnologica</t>
  </si>
  <si>
    <r>
      <rPr>
        <sz val="11"/>
        <color rgb="FF000000"/>
        <rFont val="Calibri"/>
      </rPr>
      <t>Para el primer trimestre se realizan las copias de respaldo según lo programado en el plan de mantenimiento y monitoreo.
Antes del traslado de Sede se realizaron copias de respaldo de los servidores y la base de datos Oracle asegurando un backup completo a toda la infraestructura tecnológica.
Se verifican los logs de los backups.</t>
    </r>
    <r>
      <rPr>
        <b/>
        <sz val="11"/>
        <color rgb="FF000000"/>
        <rFont val="Calibri"/>
      </rPr>
      <t xml:space="preserve">
En este periodo no se materializó el riesgo.</t>
    </r>
  </si>
  <si>
    <t>https://docs.google.com/spreadsheets/d/1uzdZQiXoqDD3pnB6DMchqA3JB9vIP7jq/edit#gid=1130127983</t>
  </si>
  <si>
    <t>Para el segundo trimestre se realizan las copias de respaldo según lo programado en el plan de mantenimiento y monitoreo.
Se verifican los logs de los backups.
En este periodo no se materializó el riesgo.</t>
  </si>
  <si>
    <r>
      <rPr>
        <u/>
        <sz val="11"/>
        <color rgb="FF0000FF"/>
        <rFont val="Calibri"/>
      </rPr>
      <t xml:space="preserve">https://docs.google.com/spreadsheets/d/1uzdZQiXoqDD3pnB6DMchqA3JB9vIP7jq/edit#gid=1130127983
</t>
    </r>
    <r>
      <rPr>
        <u/>
        <sz val="11"/>
        <color rgb="FF1155CC"/>
        <rFont val="Calibri"/>
      </rPr>
      <t>https://drive.google.com/drive/folders/19dtJeRMDD9VVBnxh1S1nLH3nEfX3T8Ac</t>
    </r>
  </si>
  <si>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</si>
  <si>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</si>
  <si>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</si>
  <si>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 xml:space="preserve">Ingenieros del area de gestión técnologica  </t>
  </si>
  <si>
    <t>Para el primer trimestre se llevaron a cabo actividades de divulgación de las políticas de seguridad y privacidad de la información a través de una cpacitación que se llevó a cabo el día 30 de marzo (se adjunta presentación de la jornada de capacitación que tuvo 4 temas), así mismo se han divulagado Tips de Seguridad a través del chat del IDEP.
En este periodo no se materializó el riesgo.</t>
  </si>
  <si>
    <t>Se adjuntan pantallas del chat del whatsapp donde se evidencia la divulgación de los tips de seguridad y la presentación de la capacitación sobre las políticas de seguridad y privacidad de la información.</t>
  </si>
  <si>
    <t>Se han divulgado Tips de Seguridad a través del chat del IDEP.
En este periodo no se materializó el riesgo.</t>
  </si>
  <si>
    <t>https://drive.google.com/drive/folders/19dtJeRMDD9VVBnxh1S1nLH3nEfX3T8Ac</t>
  </si>
  <si>
    <t xml:space="preserve">Indisponibilidad de los servicios y operación sin licencias 
</t>
  </si>
  <si>
    <t xml:space="preserve">Falta de oportunidad en la identificación de las necesidades de la infraestructura tecnologica </t>
  </si>
  <si>
    <t xml:space="preserve">Posibilidad de daño económico y reputacional por la Indisponibilidad de los servicios y operación sin licencias debido a Falta de oportunidad en la identificación de las necesidades de la infraestructura tecnologica </t>
  </si>
  <si>
    <t xml:space="preserve">     El riesgo afecta la imagen de la entidad internamente, de conocimiento general, nivel interno, de junta dircetiva y accionistas y/o de provedores</t>
  </si>
  <si>
    <t xml:space="preserve">Anualmente, los tecnicos del proceso de gestion tecnolgica alidar los ciclos de vida del hardware y software de los fabricantes y proveedores de la infraestructura tecnológica del Instituto </t>
  </si>
  <si>
    <t>Verificar que el inventario de harware y software este actualizado</t>
  </si>
  <si>
    <t>Se realizan los mantenimientos preventivos y correctivos a la infraestrutura tecnológica.</t>
  </si>
  <si>
    <t>En este periodo no se materializó el riesgo ya que no se encontraron licencias vencidas y los equipos de cómputo operan correctamente con el mantenimiento preventivo que se realiza anualmente.</t>
  </si>
  <si>
    <t>Se adjunta archivo de inventario de hardware y software.</t>
  </si>
  <si>
    <t>En este periodo no se materializó el riesgo ya que en la verificación de licencias no se encontraron licencias vencidas y que las licencias anualizadas se encuentran vigentes.</t>
  </si>
  <si>
    <t>Mejoramiento integral y continuo</t>
  </si>
  <si>
    <t xml:space="preserve">Falencias en la formulación y seguimiento a los instrumentos de Gestión
</t>
  </si>
  <si>
    <t xml:space="preserve">Suministro de información ineficiente o inadecuada por parte de otras áreas.
</t>
  </si>
  <si>
    <t>Posibilidad de daño reputacional por falencias en la formulación y seguimiento a los instrumentos de gestión, debido a Suministro de información ineficiente o inadecuada por parte de otras áreas.</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</si>
  <si>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</si>
  <si>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</si>
  <si>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 xml:space="preserve">De acuerdo a las reuniones agendadas por calendario se realiza mesa de trabajo con cada uno de los procesos para las actividaes programadas Plan de Sostenibilidad MIPG - mensualmente </t>
  </si>
  <si>
    <t>Las reprogramaciones o ajustes que se requieran hacer en los instrumentos de gestión, son validadas en Comité de gestión y desempeño institucional y se deja en el acta correspondiente</t>
  </si>
  <si>
    <t>Contratista MIPG</t>
  </si>
  <si>
    <t>En el marco del Plan de adecuaciones y sostenibilidad SIG, con referente MIPG, se realizan mesas de trabajo con los procesos para evidenciar el seguimiento en la ejecución fisica de las actividades de dicho plan. Como resultado de esta gestión el IDEP, en cabeza de la OAP, entregó el primer seguimiento trimestral con corte a marzo de 2022.</t>
  </si>
  <si>
    <t>Seguimiento trimestral a Plan de acción- Plan MIPG.</t>
  </si>
  <si>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</si>
  <si>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</si>
  <si>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</si>
  <si>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 xml:space="preserve">Posibilidad de daño reputacional por Falencias en el analisis y generación de informes de auditoría interna, debido a:
- a la entrega de información con deficiencia en la calidad o extemporanea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</si>
  <si>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</si>
  <si>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Control Interno -CCCI </t>
  </si>
  <si>
    <t>jefe de la oficina de Control Interno</t>
  </si>
  <si>
    <t>De conformidad con el Plan Anual de Auditoría se dió apertura a la Auditoría al Sistema Integrado de Gestión el 25 de marzo de 2022 la cual finaliza en el mes de junio</t>
  </si>
  <si>
    <t>Cronograma mesas de trabajo</t>
  </si>
  <si>
    <t>RECURSOS PARA LA GESTIÓN DEL RIESGO AL INTERIOR DE PROCESO</t>
  </si>
  <si>
    <t>Inicia con la identificación de los riesgos de Corrupción  por parte de cada uno de los procesos del IDEP y finaliza con la mitigación, seguimiento y control por parte de cada uno de los responsables enunciados en el presente documento</t>
  </si>
  <si>
    <t>SEGUIMIENTO 1ER CUATRIMESTRE 2022</t>
  </si>
  <si>
    <t>SEGUIMIENTO 2Do CUATRIMESTRE 2022</t>
  </si>
  <si>
    <t>Causa Inmediata</t>
  </si>
  <si>
    <t>Causa Raíz</t>
  </si>
  <si>
    <t xml:space="preserve">Definición de impacto </t>
  </si>
  <si>
    <r>
      <rPr>
        <b/>
        <sz val="10"/>
        <color theme="0"/>
        <rFont val="Arial"/>
      </rPr>
      <t xml:space="preserve">Impacto
1 a 5 = </t>
    </r>
    <r>
      <rPr>
        <sz val="10"/>
        <color theme="0"/>
        <rFont val="Arial"/>
      </rPr>
      <t>Moderado</t>
    </r>
    <r>
      <rPr>
        <b/>
        <sz val="10"/>
        <color theme="0"/>
        <rFont val="Arial"/>
      </rPr>
      <t xml:space="preserve">
6 a 11 = </t>
    </r>
    <r>
      <rPr>
        <sz val="10"/>
        <color theme="0"/>
        <rFont val="Arial"/>
      </rPr>
      <t>Mayor</t>
    </r>
    <r>
      <rPr>
        <b/>
        <sz val="10"/>
        <color theme="0"/>
        <rFont val="Arial"/>
      </rPr>
      <t xml:space="preserve">
12 a 18 = </t>
    </r>
    <r>
      <rPr>
        <sz val="10"/>
        <color theme="0"/>
        <rFont val="Arial"/>
      </rPr>
      <t>Catastrófico</t>
    </r>
  </si>
  <si>
    <t xml:space="preserve">Fecha Fin </t>
  </si>
  <si>
    <t>Oficina de Control Interno</t>
  </si>
  <si>
    <t xml:space="preserve">Seguimiento Oficina de Control Interno
</t>
  </si>
  <si>
    <t>Seguimiento Oficina Asesora de Planeación</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</si>
  <si>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</si>
  <si>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</si>
  <si>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</si>
  <si>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</si>
  <si>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</si>
  <si>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</si>
  <si>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</si>
  <si>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</si>
  <si>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</si>
  <si>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</si>
  <si>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</si>
  <si>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</si>
  <si>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</si>
  <si>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</si>
  <si>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</si>
  <si>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</si>
  <si>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</si>
  <si>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</si>
  <si>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</si>
  <si>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</si>
  <si>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</si>
  <si>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</si>
  <si>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t>
  </si>
  <si>
    <t>No</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</si>
  <si>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</si>
  <si>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</si>
  <si>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</si>
  <si>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</si>
  <si>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</si>
  <si>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Para el primer cuatrimestre, no se materializó el riesgo. Los controles propuestos se aplicaron en su totalidad, pues se aplicaron los lineamientos del Manual de imagen institucional (https://drive.google.com/drive/u/0/folders/14_6tbFP1LTfiAJ1rbL2gzrT_3DD-irTY)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son los profesional que se encarga de diseñar las piezas de la Subdirección Académica. La hoja de cálculo Google diligenciada se encuentra disponible en: (https://docs.google.com/spreadsheets/d/1JDupaphk3q7rb4-CCeYNwwBnYpn9ZEP7/edit#gid=2022926019).</t>
  </si>
  <si>
    <r>
      <rPr>
        <sz val="11"/>
        <color theme="10"/>
        <rFont val="Calibri"/>
      </rPr>
      <t xml:space="preserve">https://drive.google.com/drive/u/0/folders/14_6tbFP1LTfiAJ1rbL2gzrT_3DD-irTY
</t>
    </r>
    <r>
      <rPr>
        <u/>
        <sz val="11"/>
        <color theme="10"/>
        <rFont val="Calibri"/>
      </rPr>
      <t>https://docs.google.com/spreadsheets/d/1JDupaphk3q7rb4-CCeYNwwBnYpn9ZEP7/edit#gid=2022926019</t>
    </r>
  </si>
  <si>
    <t>No se reporta materialización del riesgo por parte del responsable del proceso. Se verifico la aplicación de controles dispuestos en el drive para el cuatrimestre evaluado. Se recomienda registrar en el seguimiento el funcionario responsable del reporte. 
Seguimiento efectuado por: Hilda Yamile Morales Laverde - Jefe OCI. 
Fecha: 10/05/2022</t>
  </si>
  <si>
    <t>Para el segundo cuatrimestre, no se materializó el riesgo. Los controles propuestos se aplicaron en su totalidad, pues se aplicaron los lineamientos del Manual de imagen institucional (https://drive.google.com/drive/u/0/folders/14_6tbFP1LTfiAJ1rbL2gzrT_3DD-irTY) previo a la publicación de imágenes, el soporte es el reporte de cumplimiento del manual de imagen que reposa en el formato FT-DIC-01-03 Lista de verificación de lineamientos del Manual de imagen Alcaldía Mayor de Bogotá para la publicación de imágenes y/o textos el cual se diligencia de manera virtual, en una hoja de cálculo de Google y el responsable de diligenciamiento son los profesional que se encarga de diseñar las piezas de la Subdirección Académica. La hoja de cálculo Google diligenciada se encuentra disponible en: (https://docs.google.com/spreadsheets/d/1JDupaphk3q7rb4-CCeYNwwBnYpn9ZEP7/edit#gid=2022926019).</t>
  </si>
  <si>
    <r>
      <rPr>
        <sz val="11"/>
        <color theme="10"/>
        <rFont val="Calibri"/>
      </rPr>
      <t xml:space="preserve">https://drive.google.com/drive/u/0/folders/14_6tbFP1LTfiAJ1rbL2gzrT_3DD-irTY
</t>
    </r>
    <r>
      <rPr>
        <u/>
        <sz val="11"/>
        <color theme="10"/>
        <rFont val="Calibri"/>
      </rPr>
      <t>https://docs.google.com/spreadsheets/d/1JDupaphk3q7rb4-CCeYNwwBnYpn9ZEP7/edit#gid=2022926019</t>
    </r>
  </si>
  <si>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</si>
  <si>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</si>
  <si>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Para el primer cuatrimestre, no se materializó el riesgo. Los controles propuestos se aplicaron en su totalidad, ya que se utilizaron los formatos de consentimientos informados que se tienen para el IDEP, estos se han utilizado para la postulación de artículos para la revista Educación y Ciudad, ubicados para los postulados en plataforma OJS, en enlace libros IDEP y Magazín Aula Urbana (https://drive.google.com/drive/folders/1yyS2f_3UWcJqOWfC-0y_K64Wjh06gONx)(https://drive.google.com/drive/folders/18EXe7VqV5VOV7iUDPSC2lBqlZ_eT8h5R?usp=sharing). En el Aula Maloca SIG se encuentra el instructivo y los formatos en el proceso de Investigación y Desarrollo Pedagógico IN-IDP-04-05 Instructivo para usos de los consentimientos y asentimientos de la política de tratamiento de datos del Instituto.</t>
  </si>
  <si>
    <r>
      <rPr>
        <sz val="11"/>
        <color theme="10"/>
        <rFont val="Calibri"/>
      </rPr>
      <t xml:space="preserve">https://drive.google.com/drive/folders/1yyS2f_3UWcJqOWfC-0y_K64Wjh06gONx
</t>
    </r>
    <r>
      <rPr>
        <u/>
        <sz val="11"/>
        <color theme="10"/>
        <rFont val="Calibri"/>
      </rPr>
      <t>https://drive.google.com/drive/folders/18EXe7VqV5VOV7iUDPSC2lBqlZ_eT8h5R?usp=sharing</t>
    </r>
  </si>
  <si>
    <t>No se reporta materialización del riesgo por parte del responsable del proceso. Se verifico la aplicación de controles dispuestos en el drive para el cuatrimestre evaluado. Se recomienda registrar en el seguimiento el funcionario responsable del reporte. 
Seguimiento efectuado por: Hilda Yamile Morales Laverde - Jefe OCI. 
Fecha: 10/05/2022</t>
  </si>
  <si>
    <t>Para el segundo cuatrimestre, no se materializó el riesgo. Los controles propuestos se aplicaron en su totalidad, ya que se han aplicado los consentimientos informados que se tienen para el IDEP, estos se han utilizado para la postulación de artículos para la revista Educación y Ciudad, ubicados para los postulados en plataforma OJS, en enlace libros IDEP y Magazín Aula Urbana (https://drive.google.com/drive/folders/1yyS2f_3UWcJqOWfC-0y_K64Wjh06gONx)(https://drive.google.com/drive/folders/18EXe7VqV5VOV7iUDPSC2lBqlZ_eT8h5R?usp=sharing). En el Aula Maloca SIG se encuentra el instructivo y los formatos en el proceso de Investigación y Desarrollo Pedagógico IN-IDP-04-05 Instructivo para usos de los consentimientos y asentimientos de la política de tratamiento de datos del Instituto.</t>
  </si>
  <si>
    <r>
      <rPr>
        <sz val="11"/>
        <color rgb="FF0000FF"/>
        <rFont val="Calibri"/>
      </rPr>
      <t xml:space="preserve">https://drive.google.com/drive/folders/1PCNbwKQBJB_N4AOdfDLQmhsoaqAL8TXy
</t>
    </r>
    <r>
      <rPr>
        <u/>
        <sz val="11"/>
        <color rgb="FF1155CC"/>
        <rFont val="Calibri"/>
      </rPr>
      <t>https://drive.google.com/drive/folders/18EXe7VqV5VOV7iUDPSC2lBqlZ_eT8h5R</t>
    </r>
  </si>
  <si>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</si>
  <si>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</si>
  <si>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r>
      <rPr>
        <sz val="11"/>
        <color theme="1"/>
        <rFont val="Arial Narrow"/>
      </rPr>
      <t xml:space="preserve">Para el primer cuatrimestre, no se materializó el riesgo. Los controles propuestos se aplicaron en su totalidad, debido a que se cuentan con los consentimientos informados formatos de la política del manual del tratamiento de datos en y los consentimientos informados para la participación de actividades académicas o divulgación en https://drive.google.com/drive/folders/1vxnwtoTrqCBugJ56490KU_5YgzYF3Buv https://drive.google.com/drive/folders/1UzVXKY3Ic8-sDQ8oN4RdQOK9OIPhz89W, https://drive.google.com/drive/folders/1yyS2f_3UWcJqOWfC-0y_K64Wjh06gONx </t>
    </r>
    <r>
      <rPr>
        <u/>
        <sz val="11"/>
        <color theme="10"/>
        <rFont val="Calibri"/>
      </rPr>
      <t>https://drive.google.com/drive/folders/18EXe7VqV5VOV7iUDPSC2lBqlZ_eT8h5R?usp=sharing</t>
    </r>
  </si>
  <si>
    <r>
      <rPr>
        <sz val="11"/>
        <color theme="10"/>
        <rFont val="Calibri"/>
      </rPr>
      <t xml:space="preserve">https://drive.google.com/drive/folders/1vxnwtoTrqCBugJ56490KU_5YgzYF3Buv https://drive.google.com/drive/folders/1UzVXKY3Ic8-sDQ8oN4RdQOK9OIPhz89W, https://drive.google.com/drive/folders/1yyS2f_3UWcJqOWfC-0y_K64Wjh06gONx </t>
    </r>
    <r>
      <rPr>
        <u/>
        <sz val="11"/>
        <color theme="10"/>
        <rFont val="Calibri"/>
      </rPr>
      <t>https://drive.google.com/drive/folders/18EXe7VqV5VOV7iUDPSC2lBqlZ_eT8h5R?usp=sharing</t>
    </r>
  </si>
  <si>
    <t>No se reporta materialización del riesgo por parte del responsable del proceso. Se verifico la aplicación de controles dispuestos en el drive para el cuatrimestre evaluado de manera selectiva. Se recomienda registrar en el seguimiento el funcionario responsable del reporte. 
Seguimiento efectuado por: Hilda Yamile Morales Laverde - Jefe OCI. 
Fecha: 10/05/2022</t>
  </si>
  <si>
    <t>Para el segundo cuatrimestre, no se materializó el riesgo. Los controles propuestos se aplicaron en su totalidad, debido a que se cuentan con los consentimientos informados formatos de la política del manual del tratamiento de datos en y los consentimientos informados para la participación de actividades académicas o divulgación</t>
  </si>
  <si>
    <r>
      <rPr>
        <sz val="11"/>
        <color rgb="FF0000FF"/>
        <rFont val="Calibri"/>
      </rPr>
      <t xml:space="preserve">https://drive.google.com/drive/folders/1PCNbwKQBJB_N4AOdfDLQmhsoaqAL8TXy
</t>
    </r>
    <r>
      <rPr>
        <u/>
        <sz val="11"/>
        <color rgb="FF1155CC"/>
        <rFont val="Calibri"/>
      </rPr>
      <t xml:space="preserve">https://drive.google.com/drive/folders/18EXe7VqV5VOV7iUDPSC2lBqlZ_eT8h5R
</t>
    </r>
    <r>
      <rPr>
        <sz val="11"/>
        <color rgb="FF0000FF"/>
        <rFont val="Calibri"/>
      </rPr>
      <t xml:space="preserve">https://drive.google.com/file/d/1Xz3GN-1AJXTfbhhUBP6j7l4hvcAaciTm/view
https://drive.google.com/file/d/1vyrCinNbNyUaqoltzPIVm9lPbajTvfdI/view
</t>
    </r>
    <r>
      <rPr>
        <u/>
        <sz val="11"/>
        <color rgb="FF1155CC"/>
        <rFont val="Calibri"/>
      </rPr>
      <t>https://drive.google.com/file/d/1oBPlXOkathv34UBpBqvVEP4GVZP2sdLQ/view
https://drive.google.com/drive/folders/1vxnwtoTrqCBugJ56490KU_5YgzYF3Buv
https://drive.google.com/drive/folders/1UzVXKY3Ic8-sDQ8oN4RdQOK9OIPhz89W</t>
    </r>
  </si>
  <si>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</si>
  <si>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</si>
  <si>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</si>
  <si>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</si>
  <si>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 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</si>
  <si>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</si>
  <si>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 proefesionales universitarios y especializados encargados de la atención</t>
  </si>
  <si>
    <r>
      <rPr>
        <sz val="11"/>
        <color theme="1"/>
        <rFont val="Arial Narrow"/>
      </rPr>
      <t xml:space="preserve">Para el primer cuatrimestre, no se materializó el riesgo. Los controles propuestos se aplicaron en su totalidad, se aplicaron el Manual interno de políticas y procedimientos de protección de datos personales y el Instructivo para usos de los consentimientos y asentimientos de la política de tratamiento de datos que reposan en: https://drive.google.com/drive/folders/1vxnwtoTrqCBugJ56490KU_5YgzYF3Buv https://drive.google.com/drive/folders/1UzVXKY3Ic8-sDQ8oN4RdQOK9OIPhz89W, https://drive.google.com/drive/folders/1yyS2f_3UWcJqOWfC-0y_K64Wjh06gONx </t>
    </r>
    <r>
      <rPr>
        <u/>
        <sz val="11"/>
        <color theme="10"/>
        <rFont val="Calibri"/>
      </rPr>
      <t>https://drive.google.com/drive/folders/18EXe7VqV5VOV7iUDPSC2lBqlZ_eT8h5R?usp=sharing</t>
    </r>
  </si>
  <si>
    <r>
      <rPr>
        <sz val="11"/>
        <color theme="10"/>
        <rFont val="Calibri"/>
      </rPr>
      <t>https://drive.google.com/drive/folders/1vxnwtoTrqCBugJ56490KU_5YgzYF3Buv https://drive.google.com/drive/folders/1UzVXKY3Ic8-sDQ8oN4RdQOK9OIPhz89W, https://drive.google.com/drive/folders/1yyS2f_3UWcJqOWfC-0y_K64Wjh06gONx</t>
    </r>
    <r>
      <rPr>
        <u/>
        <sz val="11"/>
        <color theme="10"/>
        <rFont val="Calibri"/>
      </rPr>
      <t>https://drive.google.com/drive/folders/18EXe7VqV5VOV7iUDPSC2lBqlZ_eT8h5R?usp=sharingg</t>
    </r>
  </si>
  <si>
    <t>Para el segundo cuatrimestre, no se materializó el riesgo. Los controles propuestos se aplicaron en su totalidad, se aplicaron el Manual interno de políticas y procedimientos de protección de datos personales y el Instructivo para usos de los consentimientos y asentimientos de la política de tratamiento de datos.</t>
  </si>
  <si>
    <r>
      <rPr>
        <sz val="11"/>
        <color rgb="FF0000FF"/>
        <rFont val="Calibri"/>
      </rPr>
      <t xml:space="preserve">https://drive.google.com/drive/folders/1PCNbwKQBJB_N4AOdfDLQmhsoaqAL8TXy
</t>
    </r>
    <r>
      <rPr>
        <u/>
        <sz val="11"/>
        <color rgb="FF1155CC"/>
        <rFont val="Calibri"/>
      </rPr>
      <t xml:space="preserve">https://drive.google.com/drive/folders/18EXe7VqV5VOV7iUDPSC2lBqlZ_eT8h5R
</t>
    </r>
    <r>
      <rPr>
        <sz val="11"/>
        <color rgb="FF0000FF"/>
        <rFont val="Calibri"/>
      </rPr>
      <t xml:space="preserve">https://drive.google.com/file/d/1Xz3GN-1AJXTfbhhUBP6j7l4hvcAaciTm/view
https://drive.google.com/file/d/1vyrCinNbNyUaqoltzPIVm9lPbajTvfdI/view
</t>
    </r>
    <r>
      <rPr>
        <u/>
        <sz val="11"/>
        <color rgb="FF1155CC"/>
        <rFont val="Calibri"/>
      </rPr>
      <t>https://drive.google.com/file/d/1oBPlXOkathv34UBpBqvVEP4GVZP2sdLQ/view
https://drive.google.com/drive/folders/1vxnwtoTrqCBugJ56490KU_5YgzYF3Buv
https://drive.google.com/drive/folders/1UzVXKY3Ic8-sDQ8oN4RdQOK9OIPhz89W</t>
    </r>
  </si>
  <si>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</si>
  <si>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</si>
  <si>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</si>
  <si>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profesionales especializados y universitarios de la subdirección académica </t>
  </si>
  <si>
    <t>Para el primer cuatrimestre, no se materializó el riesgo. Los controles propuestos se aplicaron en su totalidad ya que se ha mantenido actualizado el sitio de transparencia y acceso a la información pública IDEP, consignado en la página web oficial de la entidad.</t>
  </si>
  <si>
    <r>
      <rPr>
        <sz val="11"/>
        <color theme="10"/>
        <rFont val="Calibri"/>
      </rPr>
      <t xml:space="preserve">https://docs.google.com/spreadsheets/d/1e9V8F-x_KBu93QlHeEGukt6Eq8l1vFA7/edit?usp=sharing&amp;ouid=111011268865304940598&amp;rtpof=true&amp;sd=true
</t>
    </r>
    <r>
      <rPr>
        <u/>
        <sz val="11"/>
        <color theme="10"/>
        <rFont val="Calibri"/>
      </rPr>
      <t>http://www.idep.edu.co/?q=menu-transparencia[-</t>
    </r>
  </si>
  <si>
    <t>No se reporta materialización del riesgo por parte del responsable del proceso. Se verificó la actualización del link de transparencia en la página web de la Entidad conforme a la normatividad aplicable. Se recomienda registrar en el seguimiento el funcionario responsable de realizar el reporte. 
Seguimiento efectuado por: Hilda Yamile Morales Laverde - Jefe OCI. 
Fecha: 10/05/2022</t>
  </si>
  <si>
    <t>Para el segundo cuatrimestre, no se materializó el riesgo. Los controles propuestos se aplicaron en su totalidad ya que se ha mantenido actualizado el sitio de transparencia y acceso a la información pública IDEP, consignado en la página web oficial de la entidad.</t>
  </si>
  <si>
    <r>
      <rPr>
        <sz val="11"/>
        <color theme="10"/>
        <rFont val="Calibri"/>
      </rPr>
      <t xml:space="preserve">https://docs.google.com/spreadsheets/d/1e9V8F-x_KBu93QlHeEGukt6Eq8l1vFA7/edit?usp=sharing&amp;ouid=111011268865304940598&amp;rtpof=true&amp;sd=true
</t>
    </r>
    <r>
      <rPr>
        <u/>
        <sz val="11"/>
        <color theme="10"/>
        <rFont val="Calibri"/>
      </rPr>
      <t>http://www.idep.edu.co/?q=menu-transparencia[-</t>
    </r>
  </si>
  <si>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</si>
  <si>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</si>
  <si>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proyetos de investigación y desarrollo pedagogico que no esten alineados con los objetivos del proyecto de inversión.  </t>
  </si>
  <si>
    <t xml:space="preserve">informar a Control Interno Disciplinario y/o entidad competente con el fin de abrir un proceso de investigación Interna </t>
  </si>
  <si>
    <t xml:space="preserve">Informar a Control Interno Disciplinario y/o entidad competente con el fin de abrir un proceso de investigación Interna. </t>
  </si>
  <si>
    <t xml:space="preserve">Cualquier funcionario y/o contratista del comité academico </t>
  </si>
  <si>
    <r>
      <rPr>
        <sz val="11"/>
        <color theme="10"/>
        <rFont val="Calibri"/>
      </rPr>
      <t xml:space="preserve">Para el primer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3 como se evidencian en las actas que reposan en </t>
    </r>
    <r>
      <rPr>
        <u/>
        <sz val="11"/>
        <color theme="10"/>
        <rFont val="Calibri"/>
      </rPr>
      <t>https://drive.google.com/drive/folders/1jbq9_leEH9AnIUXlFLQdgdydUQp0RK1J</t>
    </r>
  </si>
  <si>
    <t>No se reporta materialización del riesgo por parte del responsable del proceso. Se verificó la aplicación de controles a través de las actas suscritas en el Comité Académico. Se recomienda registrar en el seguimiento el funcionario responsable de realizar el reporte. 
Seguimiento efectuado por: Hilda Yamile Morales Laverde - Jefe OCI. 
Fecha: 10/05/2022</t>
  </si>
  <si>
    <t>Para el segundo cuatrimestre, no se materializó el riesgo. Los controles propuestos se aplicaron en su totalidad, debido a que se realizó la revisión y el seguimiento de las actividades a los proyectos de investigación y desarrollo pedagógico que sea articulado con el proyecto de inversión en el Comité Académico, específicamente se ha realizado la revisión de la estrategia 2 como se evidencian en las actas que reposan en https://drive.google.com/drive/folders/1jbq9_leEH9AnIUXlFLQdgdydUQp0RK1J</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</si>
  <si>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</si>
  <si>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</si>
  <si>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Supervisor del Contrato</t>
  </si>
  <si>
    <t>Para el primer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Estos reposan en las carpetas contractuales de cada uno de los contratistas.</t>
  </si>
  <si>
    <t>SECOP II</t>
  </si>
  <si>
    <t xml:space="preserve">Se reporta por parte del responsable del proceso que no se presento materializaciòn del riesgo. De acuerdo al seguimiento efectuado por parte de esta Oficina para el segundo cuatrimestre, se validó la aplicación de los controles descritos. Se verifico de manera selectiva en SECOP II las pólizas de cumplimiento evidenciando la aplicación del control descrito. 
Fecha de seguimiento:12/05/2022
Seguimiento efectuado por: Hilda Yamile Morales Laverde - Jefe OCI. 
</t>
  </si>
  <si>
    <t>Para el segundo cuatrimestre, no se materializó el riesgo. Los controles propuestos se aplicaron en su totalidad dado que previo a cada pago se deben aprobar por el supervisor del contrato el formato FT-GC-08-24 Informe de avance y/o actividades - Contratista diligenciado por el contratista con las actividades desarrolladas y se diligencia el formato FT-GC-08-44 Concepto del supervisor sobre el informe de avance del contrato que corresponde a que lo pactado cumple con los estándares y necesidades de la entidad. Estos reposan en las carpetas contractuales de cada uno de los contratistas.</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</si>
  <si>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</si>
  <si>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</si>
  <si>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Para el primer cuatrimestre, no se materializó el riesgo. Los controles propuestos se aplicaron en su totalidad dado todos los contratos cuentan con pólizas de cumplimiento de acuerdo a los procedimientos establecidos, el cual es un respaldo de la entidad ante posibles incumplimientos contractuales, a la fecha no se ha requerido hacer uso de las mismas.</t>
  </si>
  <si>
    <t xml:space="preserve">Se reporta por parte del responsable del proceso que no se presento materializaciòn del riesgo. De acuerdo al seguimiento efectuado por parte de esta Oficina para el segundo cuatrimestre, se validó la aplicación de los controles descritos. Se verifico de manera selectiva en SECOP II las pólizas de cumplimiento evidenciando la aplicación del control descrito. 
Se recomienda registrar en el seguimiento el funcionario responsable de realizar el reporte. 
Fecha de seguimiento:12/05/2022
Seguimiento efectuado por: Hilda Yamile Morales Laverde - Jefe OCI. 
</t>
  </si>
  <si>
    <t>Para el segundo cuatrimestre, no se materializó el riesgo. Los controles propuestos se aplicaron en su totalidad dado todos los contratos cuentan con pólizas de cumplimiento de acuerdo a los procedimientos establecidos, el cual es un respaldo de la entidad ante posibles incumplimientos contractuales, a la fecha no se ha requerido hacer uso de las mismas.</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</si>
  <si>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</si>
  <si>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</si>
  <si>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</si>
  <si>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Mensualmente, el profesional especializado codigo 222-03 de la subdirección academica y el contratista de la subdirección administrativa, diligenciaran el Formato FT-GD-07-03 "Prestamos de Expedientes".</t>
  </si>
  <si>
    <t>Realizar capacitaciones a las dependencias sobre el procedimiento del prestamo de documentos</t>
  </si>
  <si>
    <t>Profesional especializado codigo 222-03 de la subdirección academica</t>
  </si>
  <si>
    <t>El riesgo no se materializó para este cuatrimestre, durante el periodo se realizó el préstamo de 16 carpetas.</t>
  </si>
  <si>
    <t>Formatos FT-GD-07-03 Préstamo de expedientes</t>
  </si>
  <si>
    <t xml:space="preserve">No se reporta materialización del riesgo por parte del responsable del proceso. 
Se recomienda la aplicación de controles a otros procesos como gestión contractual de tal manera que el control implementado sea transversal a la Entidad. 
Se recomienda registrar en el seguimiento el funcionario responsable de realizar el reporte. 
Fecha de seguimiento:12/05/2022
Seguimiento efectuado por: Hilda Yamile Morales Laverde - Jefe OCI. 
</t>
  </si>
  <si>
    <t>Cada vez que se requiera el prestamo de una carpeta, el profesional especializado de la subdirección académica,recepcinará el formato: FT-GD-07-03 Préstamo de expedientes
y realizará las observaciones correspondientes mediante correo electronico.</t>
  </si>
  <si>
    <t>En el evento de detectar el no diligenciamiento de la planilla, se realiza sensibilización al funcionario.</t>
  </si>
  <si>
    <t>El riesgo no se materializó para este cuatrimestre,durante el periodo se registró el préstamo de las carpetas del Archivo Central en el formato FT-GD-07-03 Préstamo de expedientes</t>
  </si>
  <si>
    <t>Formato 
FT-GD-07-03 Préstamo de expedientes consolidado</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</si>
  <si>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</si>
  <si>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</si>
  <si>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</si>
  <si>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En el primer cuatrimestre no se materializo el riesgo. Debido a que no se encuentran a la fecha partidas conciliatorias en los bancos y a causación de ordenes de pago se realiza de acuerdo al procedimiento establecido y a las normas legales vigentes. Para el primer cuatrimeste se realizó la actualización e inclusión de nuevas tarifas de ICA aplicables para Bogotá de acuerdo con la Resolución de SHD 000265 de 2021. Y se ha realizado la entrega oportuna de los documentos soportes de las operaciones realizadas por intermedio del portal bancario, junto con los extractos, libros auxiliares de bancos de GOOBI, Lotes de BOGDATA y Planillas de Pago Diferentes a la CUD a Contabilidad de acuerdo con el Plan de Sostenibilidad Contable.</t>
  </si>
  <si>
    <t>\\Apolo\300_SAFyCD\04_TRD_IDEP_2022\300-19 INFORMES
\\Apolo\300_SAFyCD\04_TRD_IDEP_2022\300-11 CONCILIACIONES (contables)\300-11-1 Conciliaciones Bancarias Contables  2022</t>
  </si>
  <si>
    <t xml:space="preserve">No se reporta materialización del riesgo por parte del responsable del proceso. Se valido por parte de esta Oficina en la carpeta de la SAF los documentos soportes de los controles descritos al mes de abril de marzo de 2022. En el marco del Comité de Sostenibilidad Contable realizado el día 08 de abril de 2022 se informo que no hay partidas conciliatorias superiores a 30 días. 
Se viene dando aplicación al procedimiento de PRO-GF-14-14 "Causación de Órdenes de Pago"
Se recomienda revisar si el el Instructivo IN- GF -14- 05 Protocolo de Seguridad y Manejo de Cuentas de Tesorería requiere ajustes con ocasión del traslado de Sede.
Se recomienda registrar en el seguimiento el funcionario responsable de realizar el reporte. 
Fecha de seguimiento:12/05/2022
Seguimiento efectuado por: Hilda Yamile Morales Laverde - Jefe OCI. 
</t>
  </si>
  <si>
    <t>En el segundo cuatrimestre no se materializo el riesgo. Se realizaron las conciliaciones bancarias mensuales de enero a julio de 2022, en las cuales no se encontraron partidas conciliatorias superiores a 30 días, que ameritaran la convocatoria extraordinaria al Comité Técnico de Sostenibilidad Contable. La causación de ordenes de pago se realiza de acuerdo al procedimiento establecido y a las normas legales vigentes. Se ha realizado la entrega oportuna de los documentos soporte de las operaciones realizadas por intermedio del portal bancario, junto con los extractos, libros auxiliares de bancos de GOOBI, Lotes de BOGDATA y Planillas de Pago Diferentes a la CUD a Contabilidad de acuerdo con el Plan de Sostenibilidad Contable.</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</si>
  <si>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</si>
  <si>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</si>
  <si>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Profesional Especializado de Contabilidad, Profesional Especializado de Tesorería y el Subdirector Administrativo y Financiero y de Control Interno y Disciplinario</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</si>
  <si>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</si>
  <si>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Se informa a la Oficina Asesora Jurídica del Instituto</t>
  </si>
  <si>
    <t>Actuaciones disciplinarias adelantadas desconociendo los aspectos sustanciales y de tramite vigentes</t>
  </si>
  <si>
    <t>Falta de seguimiento de las actuaciones en términos de  calidad y oportunidad</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</si>
  <si>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</si>
  <si>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financiero y CID, realizará seguimiento al avance de las actuaciones disciplinarias en curso, en conformidad con el informe mensual del contratista. </t>
  </si>
  <si>
    <t>Frente a una posible incongruencia, se estructura un plan de mejoramiento y se soluciona de manera inmediata</t>
  </si>
  <si>
    <t>Subdirector (a) Administrativo, Financiero y de Control Interno Disciplinario</t>
  </si>
  <si>
    <t>No se ha materializado el riesgo. Se realizó la contratación de un profesional en derecho para continuar con el trámite de los dos procesos discipliarios en curso. Se realizó análisis del estado de los dos procesos disciplinarios y el trámite que le corresponde a cada uno teniendo en cuenta la entrada en vigencia de la ley 1952 de 2019 en marzo de la presente anualidad, cuyo artículo 93 dispone que, para esa fecha, todas las entidades estatales deben contar con una oficina del más alto nivel que se encargue de conocer los procesos disciplinarios que se adelanten en contra de sus servidores. En este orden de ideas, y teniendo en cuenta que el IDEP aún no cuenta con dicha oficina, no se han adelantado actuaciones de tipo disciplinario, ya que de hacerlo, se podría incurrir en nulidades procesales que eventualmente podrían llevar a declarar la nulidad de los procesos.</t>
  </si>
  <si>
    <t>- Expediente del Contrato 07-2022 
-Link SECOPII: https://community.secop.gov.co/Public/Tendering/ContractNoticePhases/View?PPI=CO1.PPI.17819813&amp;isFromPublicArea=True&amp;isModal=False
- Ley 1952 de 2019</t>
  </si>
  <si>
    <t xml:space="preserve">No se reporta materialización por parte del responsable del proceso. 
Fecha de seguimiento:12/05/2022 
Seguimiento efectuado por: Hilda Yamile Morales Laverde - Jefe OCI. 
</t>
  </si>
  <si>
    <t>Se efectuó seguimiento mensual y se generó informe con corte agosto de 2022</t>
  </si>
  <si>
    <t>https://drive.google.com/drive/folders/1L5S494YH8JcCm-MxujAISI8DHBnbTHb9?usp=sharing</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</si>
  <si>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</si>
  <si>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</si>
  <si>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No se ha materializado el riesgo, ya que actualmente el SID se encuentra actualizado conforme a las últimas actuaciones realizada en los procesos, según consta en el mapa de riesgos anterior con corte a diciembre de 2021. Lo anterior, teniendo en cuenta que en este periodo reportado no se adelantaron actuaciones en los procesos.</t>
  </si>
  <si>
    <t>http://www.idep.edu.co/?q=es/content/mapa-de-riesgos-por-proceso</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</si>
  <si>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</si>
  <si>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</si>
  <si>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</si>
  <si>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</si>
  <si>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</si>
  <si>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</si>
  <si>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presesntadas </t>
  </si>
  <si>
    <t xml:space="preserve">Jefe Oficina Asesora Jurídica
Referente tecnico 
Abogado Responsable 
</t>
  </si>
  <si>
    <t>Durante el primer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Realizado: Erika Viviana Boyacá Olaya
Validado: Natalia Sánchez Martínez
Mayo 6 de 2022</t>
  </si>
  <si>
    <t xml:space="preserve">No se reporta materialización por parte del responsable del proceso, se verifico la aplicación de controles en la plataforma SECOP II 
Fecha de seguimiento:12/05/2022
Seguimiento efectuado por: Hilda Yamile Morales Laverde - Jefe OCI. 
</t>
  </si>
  <si>
    <r>
      <rPr>
        <sz val="11"/>
        <color rgb="FF000000"/>
        <rFont val="&quot;Arial Narrow&quot;"/>
      </rPr>
      <t xml:space="preserve">Durante el segundo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t>
    </r>
    <r>
      <rPr>
        <b/>
        <sz val="11"/>
        <color rgb="FF000000"/>
        <rFont val="&quot;Arial Narrow&quot;"/>
      </rPr>
      <t xml:space="preserve"> Realizado: Ana Mercedes Zambrano Basto
 Validado: Natalia Sánchez Martínez
 Agosto 30 de 2022</t>
    </r>
  </si>
  <si>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</si>
  <si>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</si>
  <si>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</si>
  <si>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</si>
  <si>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Jefe Oficina Asesora Jurídica
Referente tecnico 
Abogado Responsable </t>
  </si>
  <si>
    <r>
      <rPr>
        <sz val="11"/>
        <color rgb="FF000000"/>
        <rFont val="&quot;Arial Narrow&quot;"/>
      </rPr>
      <t xml:space="preserve">Durante el segundo cuatrimestre de la vigencia 2022 no se materializó el riesgo, toda vez que el comité evaluador integrado por la parte jurídica, financiera y técnica revisaron objetivamente las propuestas los procesos de convocatoria pública, con el fin de determinar la capacidad financiera y/o técnica y/o jurídica necesarias para la ejecución del contrato, evaluación que es publicada en el plataforma secop II
</t>
    </r>
    <r>
      <rPr>
        <b/>
        <sz val="11"/>
        <color rgb="FF000000"/>
        <rFont val="&quot;Arial Narrow&quot;"/>
      </rPr>
      <t xml:space="preserve"> Realizado: Ana Mercedes Zambrano Basto
 Validado: Natalia Sánchez Martínez
 Agosto 30 de 2022</t>
    </r>
  </si>
  <si>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</si>
  <si>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</si>
  <si>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</si>
  <si>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</si>
  <si>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Durante el primer cuatrimestre de la vigencia 2022 no se materializó el riesgo, ahora bien, teniendo en cuenta la periodicidad del tratamiento, el mismo se realizará en el segundo cuatrimestre dentro de los meses de mayo y junio
Realizado: Erika Viviana Boyacá Olaya
Validado: Natalia Sánchez Martínez
Mayo 6 de 2022</t>
  </si>
  <si>
    <t xml:space="preserve">No se reporta materilización del riesgo por parte del responsable del proceso. Se validará la aplicación de los controles en el siguiente seguimiento.
Fecha de seguimiento:12/05/2022
Seguimiento efectuado por: Hilda Yamile Morales Laverde - Jefe OCI. 
</t>
  </si>
  <si>
    <r>
      <rPr>
        <sz val="11"/>
        <color rgb="FF000000"/>
        <rFont val="&quot;Arial Narrow&quot;"/>
      </rPr>
      <t xml:space="preserve">Durante el segundo cuatrimestre de la vigencia 2022 no se materializó el riesgo. De igual forma como se tenia previsto, el día 25 de mayo de 2022 se realizó una socialización de diligenciamiento de acta de liquidación de conformidad con la Circular No. 07 del 18 de mayo de 2022 Información Decreto 332 de 2022 y Publicaciòn de informes en SECOP II. 
</t>
    </r>
    <r>
      <rPr>
        <b/>
        <sz val="11"/>
        <color rgb="FF000000"/>
        <rFont val="&quot;Arial Narrow&quot;"/>
      </rPr>
      <t xml:space="preserve"> Realizado: Ana Mercedes Zambrano Basto 
 Validado: Natalia Sánchez Martínez
 Agosto 30 de 2022</t>
    </r>
  </si>
  <si>
    <t>Evidencia de Calendario Invitación Socialización.</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</si>
  <si>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</si>
  <si>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</si>
  <si>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economicos y/o particulares en la emisión de conceptos jurídicos, actos administrativos, respuesta a derechos de petición o proposiciones.
</t>
  </si>
  <si>
    <t>Cada vez que se requiera revisión de los documentos que sean allegados a la OAJ, la Odicina Asesora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</si>
  <si>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 xml:space="preserve">Iniciar un proceso por posible incumplieminto contra el abogado encargado de la defensa judicial 
Instaurar la acción de repetición contra el abogado encargado de la defensa judicial 
Realixar las denuncias peanles correspondientes </t>
  </si>
  <si>
    <t>Durante el primer cuatrimestre de la vigencia 2022 no se materializó el riesgo, toda vez que la revisión y emisión de conceptos o actos administrativos tiene un doble filtro, el cual se evidencia con los vistos buenos en los documentos
Realizado: Erika Viviana Boyacá Olaya
Validado: Natalia Sánchez Martínez
Mayo 6 de 2022</t>
  </si>
  <si>
    <t>Base de datos peticiones OAJ</t>
  </si>
  <si>
    <t xml:space="preserve">No se reporta materialización del riesgo. Los actos administrativos cuentan por validaciones por diferentes instancias.
Fecha de seguimiento:12/05/2022
Seguimiento efectuado por: Hilda Yamile Morales Laverde - Jefe OCI. 
</t>
  </si>
  <si>
    <r>
      <rPr>
        <sz val="11"/>
        <color rgb="FF000000"/>
        <rFont val="&quot;Arial Narrow&quot;"/>
      </rPr>
      <t xml:space="preserve">Durante el segundo cuatrimestre de la vigencia 2022 no se materializó el riesgo, toda vez que la revisión y emisión de conceptos, actos administrativos o respuesta a derechos de petición o proposiciones, tiene un doble filtro, el cual se evidencia con los vistos buenos en los documentos
</t>
    </r>
    <r>
      <rPr>
        <b/>
        <sz val="11"/>
        <color rgb="FF000000"/>
        <rFont val="&quot;Arial Narrow&quot;"/>
      </rPr>
      <t xml:space="preserve"> Realizado: Ana Mercedes Zambrano Basto
 Validado: Natalia Sánchez Martínez
 Agosto 30 de 2022</t>
    </r>
  </si>
  <si>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</si>
  <si>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</si>
  <si>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</si>
  <si>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</si>
  <si>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</si>
  <si>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Jefe Oficina Control Interno</t>
  </si>
  <si>
    <t xml:space="preserve">No se presenta materialización del riesgo. Durante el primer cuatrimestre no se ha socializado resultados de auditorias toda vez que hasta el mes de abril se inicio el ciclo de auditorias 2022.
Fecha de seguimiento:12/05/2022 
Seguimiento efectuado por: Hilda Yamile Morales Laverde - Jefe OCI. 
</t>
  </si>
  <si>
    <r>
      <rPr>
        <sz val="11"/>
        <color theme="10"/>
        <rFont val="Calibri"/>
      </rPr>
      <t xml:space="preserve">Plan anual de auditoria 2022.
</t>
    </r>
    <r>
      <rPr>
        <u/>
        <sz val="11"/>
        <color theme="10"/>
        <rFont val="Calibri"/>
      </rPr>
      <t>http://www.idep.edu.co/?q=es/content/auditorias-internas</t>
    </r>
  </si>
  <si>
    <t xml:space="preserve">No se presenta materialización del riesgo. Durante el primer cuatrimestre no se ha socializado resultados de auditorias toda vez que hasta el mes de abril se inicio el ciclo de auditorias 2022.
Fecha de seguimiento:12/05/2022 
Seguimiento efectuado por: Hilda Yamile Morales Laverde - Jefe OCI. 
</t>
  </si>
  <si>
    <t>Cada vez que se realice una auditoria, el jefe de la oficina de control interno, aplicará lo establecido en los puntos de control del procedimiento PRO-EC-16-01 AUDITORÍAS INTERNAS, en las actividades 09 y 12, adjuntando como evidencia Informe definitivo de auditoria y la documentación de la misma.</t>
  </si>
  <si>
    <t xml:space="preserve">No se presenta materialización del riesgo. Durante el primer cuatrimestre no se ha socializado resultados de auditorias toda vez que hasta el mes de abril se inicio el ciclo de auditorias 2022, durante el periodo evaluado solamente se formulo el plan de mejoramiento institucional formulado con ocasión de la Auditoria de Regularidad realizada en el 2022 por parte de la Contraloria de Bogotá, el cual fue aprobado por la Jefe de la OAJ y la Subdirectora Administrativa y Financiera.
Fecha de seguimiento:12/05/2022 
Seguimiento efectuado por: Hilda Yamile Morales Laverde - Jefe OCI. 
</t>
  </si>
  <si>
    <r>
      <rPr>
        <sz val="11"/>
        <color theme="10"/>
        <rFont val="Calibri"/>
      </rPr>
      <t xml:space="preserve">Plan anual de auditoria 2022.
</t>
    </r>
    <r>
      <rPr>
        <u/>
        <sz val="11"/>
        <color theme="10"/>
        <rFont val="Calibri"/>
      </rPr>
      <t>http://www.idep.edu.co/?q=es/content/auditorias-internas
Plan de Mejoramiento Institucional reportado en SIVICOF</t>
    </r>
  </si>
  <si>
    <t xml:space="preserve">No se presenta materialización del riesgo. Durante el primer cuatrimestre no se ha socializado resultados de auditorias toda vez que hasta el mes de abril se inicio el ciclo de auditorias 2022, durante el periodo evaluado solamente se formulo el plan de mejoramiento institucional formulado con ocasión de la Auditoria de Regularidad realizada en el 2022 por parte de la Contraloria de Bogotá, el cual fue aprobado por la Jefe de la OAJ y la Subdirectora Administrativa y Financiera.
Fecha de seguimiento:12/05/2022
Seguimiento efectuado por: Hilda Yamile Morales Laverde - Jefe OCI. 
</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</si>
  <si>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</si>
  <si>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</si>
  <si>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</si>
  <si>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</si>
  <si>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</si>
  <si>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</si>
  <si>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</si>
  <si>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</si>
  <si>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</si>
  <si>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</si>
  <si>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</si>
  <si>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</si>
  <si>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</si>
  <si>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</si>
  <si>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</si>
  <si>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</si>
  <si>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</si>
  <si>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</si>
  <si>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</si>
  <si>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</si>
  <si>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</si>
  <si>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</si>
  <si>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</si>
  <si>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</si>
  <si>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</si>
  <si>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</si>
  <si>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</si>
  <si>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</si>
  <si>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</si>
  <si>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</si>
  <si>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</si>
  <si>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</si>
  <si>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</si>
  <si>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</si>
  <si>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</si>
  <si>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</si>
  <si>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</si>
  <si>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</si>
  <si>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</si>
  <si>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</si>
  <si>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</si>
  <si>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</si>
  <si>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</si>
  <si>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</si>
  <si>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</si>
  <si>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Evitar</t>
  </si>
  <si>
    <t>Compartir</t>
  </si>
  <si>
    <t>Plan de accion (solo para la opción reducir)</t>
  </si>
  <si>
    <t>Finalizado</t>
  </si>
  <si>
    <t>En curso</t>
  </si>
  <si>
    <t>Relaciones Laborales</t>
  </si>
  <si>
    <t>Tabla Atributos de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</si>
  <si>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</si>
  <si>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</si>
  <si>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</si>
  <si>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</si>
  <si>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</si>
  <si>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</si>
  <si>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</si>
  <si>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</si>
  <si>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rPr>
      <t>*</t>
    </r>
    <r>
      <rPr>
        <b/>
        <sz val="12"/>
        <color rgb="FF000000"/>
        <rFont val="Arial"/>
      </rPr>
      <t>Atributos de</t>
    </r>
    <r>
      <rPr>
        <b/>
        <sz val="12"/>
        <color rgb="FFE36C09"/>
        <rFont val="Arial"/>
      </rPr>
      <t xml:space="preserve"> </t>
    </r>
    <r>
      <rPr>
        <b/>
        <sz val="12"/>
        <color rgb="FF000000"/>
        <rFont val="Arial"/>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</si>
  <si>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</si>
  <si>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</si>
  <si>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</si>
  <si>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</si>
  <si>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</si>
  <si>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</si>
  <si>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</si>
  <si>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rPr>
      <t>*Nota 1:</t>
    </r>
    <r>
      <rPr>
        <sz val="12"/>
        <color theme="1"/>
        <rFont val="Arial"/>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</si>
  <si>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</si>
  <si>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</si>
  <si>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</si>
  <si>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</si>
  <si>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Entre 10 y 50 SMLMV</t>
  </si>
  <si>
    <t>#REF!</t>
  </si>
  <si>
    <t>Entre 50 y 100 SMLMV</t>
  </si>
  <si>
    <t>Desde la Oficina Asesora de Planeación se verifica que las evidencias de las actividades en cada una de las Políticas de Gestión y Desempeño sean debidamente cumplidas de acuerdo al plan de acción. En caso de encontrar desviaciones o inconsistencias en la información presentada por los procesos, se realiza acompañamiento y se solicitan modificaciones. Lo anterior con el fin de evitar la baja efectividad en la gestión y avance en los planes de acción y de mejoramiento adscritos al IDEP.
Tambien es importante resaltar que en el marco de la mejora continua y en ejercicio de sus funciones inherentes, la OAP a convocado varias mesas de trabajo con los distintos procesos para realizar revisiones a los seguimientos y cumplimiento al plan de acción de cada uno de los instrumentos de gestión; así como, a estrategias que permitan impulsar de manera efectiva las políticas de gestión y desempeño.</t>
  </si>
  <si>
    <t>La OAP, consolida el segundo seguimiento al plan de adecuación y sostenibilidad MIPG y evalua metodologicamente el cumplimiento en el plan de acción y políticas de cada uno de los procesos y actividades propuestas para este instrumento de gestión. 
Por otra parte, alineado con el resultado FURAG para la vigencia 2021 y con las políticas y actividades propuestas para el plan de adecuación y sostenibilidad vigencia 2022, se realizan nuevas mesas de trabajo buscando nuevas estratégias que impulsen en cumplimiento de la entidad a dichas politicas y actividades.</t>
  </si>
  <si>
    <t>N.A</t>
  </si>
  <si>
    <t>No se requirió la ejecución de esta actividad para el periodo</t>
  </si>
  <si>
    <t>Se sugiere revisar la ejecución a la actividad planteada para evitar materializaciones del riesgo</t>
  </si>
  <si>
    <t>No se reporta materialización del riesgo.</t>
  </si>
  <si>
    <t>No se reporta materialización del riesgo, se sugiere replantear la ejecución de la actividad planteada toda vez que pueden existir falencias en los puntos de control establecidos.</t>
  </si>
  <si>
    <t>No se reporta evidencia ni avance de la presente actividad</t>
  </si>
  <si>
    <t xml:space="preserve">Se realizó capacitación el 26 de agosto de 2022 a todo el personal del IDEP sobre el proceso de consulta y prestamo de expedientes.
</t>
  </si>
  <si>
    <t>https://drive.google.com/drive/u/1/folders/1SF6LdaIucVhLapjPhfe7_dnBDFWQZnrA</t>
  </si>
  <si>
    <t xml:space="preserve">Se lleva un registro de las consultas y préstamo de expedientes que se realizan al archivo central de acuerdo a como se vayan presentando.  </t>
  </si>
  <si>
    <t>https://docs.google.com/spreadsheets/d/19Dpd_gtYwppDSEHX47uejr4-DPrnzPHD/edit#gid=2082682188</t>
  </si>
  <si>
    <t>Se reporta no materialización del riesgo</t>
  </si>
  <si>
    <t>No se reporta avance ni evidencia de la presente actividad</t>
  </si>
  <si>
    <t xml:space="preserve"> Falta de verificación de los soportes que avalan las certificaciones expedidas por la Subdirección Académica</t>
  </si>
  <si>
    <t>Inadecuada emisión de certificaciones producto de saber pedagógico</t>
  </si>
  <si>
    <t>Posiblidad de daño reputacional por inadecuada emisión de certificaciones producto de saber pedagógico debido a la falta de verificación de los soportes que avalan las certificaciones expedidas por la Subdirección Académica</t>
  </si>
  <si>
    <t xml:space="preserve"> Trimestralmente, la Subdirección Academica verifica la  ruta donde reposan los soportes que avalan las certificaciones expedidas, por medio del seguimiento de un  archivo excel. </t>
  </si>
  <si>
    <t xml:space="preserve">Cuando se verifique los errores se realiza las respectivas correcciones a las certificaciones </t>
  </si>
  <si>
    <t>Subdirección Academica 
Profesional de Gestión Documental</t>
  </si>
  <si>
    <t>Para el segundo cuatrimestre, no se materializó el riesgo. Los controles propuestos se aplicaron en su totalidad, ya que se creó la ruta para verificar los soportes que avalan las certificaciones expedidas por la Subdirección Académica y se realizó el seguimiento a través del siguiente archivo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</si>
</sst>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quot; de &quot;mmmm&quot; de &quot;yyyy"/>
    <numFmt numFmtId="165" formatCode="0.0%"/>
    <numFmt numFmtId="166" formatCode="d/m/yyyy"/>
  </numFmts>
  <fonts count="77">
    <font>
      <sz val="11"/>
      <color theme="1"/>
      <name val="Calibri"/>
      <scheme val="minor"/>
    </font>
    <font>
      <b/>
      <sz val="20"/>
      <color rgb="FF000000"/>
      <name val="Arial"/>
    </font>
    <font>
      <sz val="11"/>
      <name val="Calibri"/>
    </font>
    <font>
      <sz val="11"/>
      <color theme="1"/>
      <name val="Calibri"/>
    </font>
    <font>
      <b/>
      <sz val="12"/>
      <color rgb="FF000000"/>
      <name val="Arial"/>
    </font>
    <font>
      <sz val="11"/>
      <color rgb="FF000000"/>
      <name val="Arial"/>
    </font>
    <font>
      <b/>
      <sz val="14"/>
      <color rgb="FF000000"/>
      <name val="Arial"/>
    </font>
    <font>
      <b/>
      <sz val="11"/>
      <color rgb="FFFFFFFF"/>
      <name val="Arial"/>
    </font>
    <font>
      <b/>
      <sz val="11"/>
      <color rgb="FF000000"/>
      <name val="Arial"/>
    </font>
    <font>
      <sz val="8"/>
      <color theme="1"/>
      <name val="Calibri"/>
    </font>
    <font>
      <sz val="10"/>
      <color theme="1"/>
      <name val="Calibri"/>
    </font>
    <font>
      <b/>
      <sz val="11"/>
      <color theme="1"/>
      <name val="Calibri"/>
    </font>
    <font>
      <sz val="10"/>
      <color theme="1"/>
      <name val="Arial"/>
    </font>
    <font>
      <b/>
      <sz val="10"/>
      <color theme="1"/>
      <name val="Arial"/>
    </font>
    <font>
      <sz val="10"/>
      <color rgb="FF000000"/>
      <name val="Arial"/>
    </font>
    <font>
      <sz val="11"/>
      <color theme="1"/>
      <name val="Arial Narrow"/>
    </font>
    <font>
      <b/>
      <sz val="14"/>
      <color rgb="FFFFFFFF"/>
      <name val="Calibri"/>
    </font>
    <font>
      <b/>
      <sz val="14"/>
      <color rgb="FFFFFFFF"/>
      <name val="Arial Narrow"/>
    </font>
    <font>
      <b/>
      <sz val="14"/>
      <color theme="0"/>
      <name val="Arial Narrow"/>
    </font>
    <font>
      <sz val="14"/>
      <color theme="0"/>
      <name val="Arial Narrow"/>
    </font>
    <font>
      <b/>
      <sz val="12"/>
      <color rgb="FFFFFFFF"/>
      <name val="Calibri"/>
    </font>
    <font>
      <b/>
      <sz val="11"/>
      <color theme="1"/>
      <name val="Arial Narrow"/>
    </font>
    <font>
      <u/>
      <sz val="11"/>
      <color theme="1"/>
      <name val="Calibri"/>
    </font>
    <font>
      <u/>
      <sz val="11"/>
      <color rgb="FF0000FF"/>
      <name val="Calibri"/>
    </font>
    <font>
      <u/>
      <sz val="11"/>
      <color rgb="FF000000"/>
      <name val="Calibri"/>
    </font>
    <font>
      <u/>
      <sz val="11"/>
      <color rgb="FF000000"/>
      <name val="Calibri"/>
    </font>
    <font>
      <u/>
      <sz val="11"/>
      <color rgb="FF0000FF"/>
      <name val="Calibri"/>
    </font>
    <font>
      <u/>
      <sz val="11"/>
      <color theme="1"/>
      <name val="Calibri"/>
    </font>
    <font>
      <u/>
      <sz val="11"/>
      <color theme="1"/>
      <name val="Calibri"/>
    </font>
    <font>
      <u/>
      <sz val="11"/>
      <color rgb="FF1155CC"/>
      <name val="Calibri"/>
    </font>
    <font>
      <u/>
      <sz val="11"/>
      <color rgb="FF0000FF"/>
      <name val="Calibri"/>
    </font>
    <font>
      <u/>
      <sz val="11"/>
      <color theme="10"/>
      <name val="Calibri"/>
    </font>
    <font>
      <u/>
      <sz val="11"/>
      <color theme="10"/>
      <name val="Calibri"/>
    </font>
    <font>
      <u/>
      <sz val="11"/>
      <color theme="1"/>
      <name val="Calibri"/>
    </font>
    <font>
      <sz val="11"/>
      <color rgb="FF000000"/>
      <name val="Roboto"/>
    </font>
    <font>
      <sz val="11"/>
      <color rgb="FF000000"/>
      <name val="Calibri"/>
    </font>
    <font>
      <sz val="11"/>
      <color theme="1"/>
      <name val="Calibri"/>
      <scheme val="minor"/>
    </font>
    <font>
      <b/>
      <sz val="11"/>
      <color rgb="FF000000"/>
      <name val="Calibri"/>
    </font>
    <font>
      <sz val="11"/>
      <color rgb="FF000000"/>
      <name val="&quot;Arial Narrow&quot;"/>
    </font>
    <font>
      <sz val="10"/>
      <color theme="1"/>
      <name val="Arial Narrow"/>
    </font>
    <font>
      <sz val="11"/>
      <color rgb="FF000000"/>
      <name val="Arial Narrow"/>
    </font>
    <font>
      <u/>
      <sz val="10"/>
      <color theme="1"/>
      <name val="Arial"/>
    </font>
    <font>
      <b/>
      <sz val="14"/>
      <color theme="1"/>
      <name val="Arial"/>
    </font>
    <font>
      <b/>
      <sz val="12"/>
      <color theme="0"/>
      <name val="Arial"/>
    </font>
    <font>
      <b/>
      <sz val="10"/>
      <color theme="0"/>
      <name val="Arial"/>
    </font>
    <font>
      <u/>
      <sz val="11"/>
      <color theme="10"/>
      <name val="Calibri"/>
    </font>
    <font>
      <u/>
      <sz val="11"/>
      <color theme="10"/>
      <name val="Calibri"/>
    </font>
    <font>
      <u/>
      <sz val="11"/>
      <color theme="1"/>
      <name val="Arial Narrow"/>
    </font>
    <font>
      <u/>
      <sz val="11"/>
      <color rgb="FF0000FF"/>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theme="1"/>
      <name val="Arial Narrow"/>
    </font>
    <font>
      <sz val="16"/>
      <color rgb="FF000000"/>
      <name val="Arial Narrow"/>
    </font>
    <font>
      <sz val="16"/>
      <color theme="1"/>
      <name val="Calibri"/>
    </font>
    <font>
      <sz val="11"/>
      <color theme="1"/>
      <name val="Arial"/>
    </font>
    <font>
      <sz val="12"/>
      <color theme="1"/>
      <name val="Arial"/>
    </font>
    <font>
      <sz val="12"/>
      <color rgb="FF000000"/>
      <name val="Arial"/>
    </font>
    <font>
      <b/>
      <sz val="9"/>
      <color theme="1"/>
      <name val="Arial Narrow"/>
    </font>
    <font>
      <sz val="10"/>
      <color rgb="FF000000"/>
      <name val="Arial Narrow"/>
    </font>
    <font>
      <sz val="11"/>
      <color rgb="FFFF0000"/>
      <name val="Arial Narrow"/>
    </font>
    <font>
      <sz val="11"/>
      <color theme="10"/>
      <name val="Calibri"/>
    </font>
    <font>
      <b/>
      <sz val="11"/>
      <color rgb="FF000000"/>
      <name val="&quot;Arial Narrow&quot;"/>
    </font>
    <font>
      <b/>
      <sz val="11"/>
      <color rgb="FF000000"/>
      <name val="Arial Narrow"/>
    </font>
    <font>
      <u/>
      <sz val="10"/>
      <color rgb="FF1155CC"/>
      <name val="Arial"/>
    </font>
    <font>
      <sz val="10"/>
      <color theme="0"/>
      <name val="Arial"/>
    </font>
    <font>
      <sz val="11"/>
      <color rgb="FF0000FF"/>
      <name val="Calibri"/>
    </font>
    <font>
      <b/>
      <sz val="12"/>
      <color rgb="FFE36C09"/>
      <name val="Arial"/>
    </font>
    <font>
      <u/>
      <sz val="11"/>
      <color theme="10"/>
      <name val="Calibri"/>
      <scheme val="minor"/>
    </font>
  </fonts>
  <fills count="32">
    <fill>
      <patternFill patternType="none"/>
    </fill>
    <fill>
      <patternFill patternType="gray125"/>
    </fill>
    <fill>
      <patternFill patternType="solid">
        <fgColor rgb="FF99CCFF"/>
        <bgColor rgb="FF99CCFF"/>
      </patternFill>
    </fill>
    <fill>
      <patternFill patternType="solid">
        <fgColor rgb="FFFFCC99"/>
        <bgColor rgb="FFFFCC99"/>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rgb="FFFFFF00"/>
        <bgColor rgb="FFFFFF00"/>
      </patternFill>
    </fill>
    <fill>
      <patternFill patternType="solid">
        <fgColor rgb="FFD0CECE"/>
        <bgColor rgb="FFD0CECE"/>
      </patternFill>
    </fill>
    <fill>
      <patternFill patternType="solid">
        <fgColor theme="0"/>
        <bgColor theme="0"/>
      </patternFill>
    </fill>
    <fill>
      <patternFill patternType="solid">
        <fgColor theme="7"/>
        <bgColor theme="7"/>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76923C"/>
        <bgColor rgb="FF76923C"/>
      </patternFill>
    </fill>
    <fill>
      <patternFill patternType="solid">
        <fgColor rgb="FFB2A1C7"/>
        <bgColor rgb="FFB2A1C7"/>
      </patternFill>
    </fill>
    <fill>
      <patternFill patternType="solid">
        <fgColor rgb="FF00B0F0"/>
        <bgColor rgb="FF00B0F0"/>
      </patternFill>
    </fill>
    <fill>
      <patternFill patternType="solid">
        <fgColor rgb="FF92CDDC"/>
        <bgColor rgb="FF92CDDC"/>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5" tint="0.79998168889431442"/>
        <bgColor indexed="64"/>
      </patternFill>
    </fill>
    <fill>
      <patternFill patternType="solid">
        <fgColor theme="5" tint="0.79998168889431442"/>
        <bgColor rgb="FFFFFFFF"/>
      </patternFill>
    </fill>
    <fill>
      <patternFill patternType="solid">
        <fgColor theme="5" tint="0.79998168889431442"/>
        <bgColor theme="0"/>
      </patternFill>
    </fill>
  </fills>
  <borders count="83">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top/>
      <bottom style="thin">
        <color rgb="FF000000"/>
      </bottom>
      <diagonal/>
    </border>
    <border>
      <left style="medium">
        <color rgb="FF000000"/>
      </left>
      <right style="medium">
        <color rgb="FF000000"/>
      </right>
      <top/>
      <bottom/>
      <diagonal/>
    </border>
    <border>
      <left style="hair">
        <color rgb="FF000000"/>
      </left>
      <right style="hair">
        <color rgb="FF000000"/>
      </right>
      <top style="hair">
        <color rgb="FF000000"/>
      </top>
      <bottom/>
      <diagonal/>
    </border>
    <border>
      <left style="thin">
        <color rgb="FF000000"/>
      </left>
      <right style="thin">
        <color rgb="FF000000"/>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6" fillId="0" borderId="0" applyNumberFormat="0" applyFill="0" applyBorder="0" applyAlignment="0" applyProtection="0"/>
  </cellStyleXfs>
  <cellXfs count="423">
    <xf numFmtId="0" fontId="0" fillId="0" borderId="0" xfId="0" applyFont="1" applyAlignment="1"/>
    <xf numFmtId="0" fontId="3" fillId="0" borderId="0" xfId="0" applyFont="1"/>
    <xf numFmtId="164" fontId="4" fillId="3" borderId="18" xfId="0" applyNumberFormat="1" applyFont="1" applyFill="1" applyBorder="1" applyAlignment="1">
      <alignment horizontal="center" vertical="center" wrapText="1"/>
    </xf>
    <xf numFmtId="0" fontId="5" fillId="0" borderId="0" xfId="0" applyFont="1"/>
    <xf numFmtId="0" fontId="7" fillId="5" borderId="21" xfId="0" applyFont="1" applyFill="1" applyBorder="1" applyAlignment="1">
      <alignment horizontal="center"/>
    </xf>
    <xf numFmtId="0" fontId="7" fillId="5" borderId="21" xfId="0" applyFont="1" applyFill="1" applyBorder="1" applyAlignment="1">
      <alignment horizontal="center" wrapText="1"/>
    </xf>
    <xf numFmtId="0" fontId="5" fillId="6" borderId="22" xfId="0" applyFont="1" applyFill="1" applyBorder="1"/>
    <xf numFmtId="0" fontId="5" fillId="6" borderId="21" xfId="0" applyFont="1" applyFill="1" applyBorder="1" applyAlignment="1">
      <alignment horizontal="center"/>
    </xf>
    <xf numFmtId="0" fontId="5" fillId="6" borderId="23" xfId="0" applyFont="1" applyFill="1" applyBorder="1" applyAlignment="1">
      <alignment horizontal="center"/>
    </xf>
    <xf numFmtId="0" fontId="8" fillId="6" borderId="22" xfId="0" applyFont="1" applyFill="1" applyBorder="1" applyAlignment="1">
      <alignment horizontal="center"/>
    </xf>
    <xf numFmtId="0" fontId="5" fillId="6" borderId="22" xfId="0" applyFont="1" applyFill="1" applyBorder="1" applyAlignment="1">
      <alignment horizontal="center"/>
    </xf>
    <xf numFmtId="0" fontId="5" fillId="6" borderId="24" xfId="0" applyFont="1" applyFill="1" applyBorder="1" applyAlignment="1">
      <alignment horizontal="center"/>
    </xf>
    <xf numFmtId="0" fontId="5" fillId="7" borderId="22" xfId="0" applyFont="1" applyFill="1" applyBorder="1"/>
    <xf numFmtId="0" fontId="5" fillId="7" borderId="21" xfId="0" applyFont="1" applyFill="1" applyBorder="1" applyAlignment="1">
      <alignment horizontal="center"/>
    </xf>
    <xf numFmtId="0" fontId="5" fillId="7" borderId="23" xfId="0" applyFont="1" applyFill="1" applyBorder="1" applyAlignment="1">
      <alignment horizontal="center"/>
    </xf>
    <xf numFmtId="0" fontId="8" fillId="7" borderId="22" xfId="0" applyFont="1" applyFill="1" applyBorder="1" applyAlignment="1">
      <alignment horizontal="center"/>
    </xf>
    <xf numFmtId="0" fontId="5" fillId="8" borderId="22" xfId="0" applyFont="1" applyFill="1" applyBorder="1"/>
    <xf numFmtId="0" fontId="5" fillId="8" borderId="21" xfId="0" applyFont="1" applyFill="1" applyBorder="1" applyAlignment="1">
      <alignment horizontal="center"/>
    </xf>
    <xf numFmtId="0" fontId="5" fillId="8" borderId="23" xfId="0" applyFont="1" applyFill="1" applyBorder="1" applyAlignment="1">
      <alignment horizontal="center"/>
    </xf>
    <xf numFmtId="0" fontId="8" fillId="8" borderId="22" xfId="0" applyFont="1" applyFill="1" applyBorder="1" applyAlignment="1">
      <alignment horizontal="center"/>
    </xf>
    <xf numFmtId="0" fontId="5" fillId="9" borderId="22" xfId="0" applyFont="1" applyFill="1" applyBorder="1"/>
    <xf numFmtId="0" fontId="5" fillId="9" borderId="21" xfId="0" applyFont="1" applyFill="1" applyBorder="1" applyAlignment="1">
      <alignment horizontal="center"/>
    </xf>
    <xf numFmtId="0" fontId="5" fillId="9" borderId="23" xfId="0" applyFont="1" applyFill="1" applyBorder="1" applyAlignment="1">
      <alignment horizontal="center"/>
    </xf>
    <xf numFmtId="0" fontId="8" fillId="9" borderId="22" xfId="0" applyFont="1" applyFill="1" applyBorder="1" applyAlignment="1">
      <alignment horizontal="center"/>
    </xf>
    <xf numFmtId="0" fontId="4" fillId="10" borderId="22" xfId="0" applyFont="1" applyFill="1" applyBorder="1" applyAlignment="1">
      <alignment horizontal="right"/>
    </xf>
    <xf numFmtId="0" fontId="4" fillId="10" borderId="22" xfId="0" applyFont="1" applyFill="1" applyBorder="1" applyAlignment="1">
      <alignment horizontal="center"/>
    </xf>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1" fillId="0" borderId="25" xfId="0" applyFont="1" applyBorder="1" applyAlignment="1">
      <alignment wrapText="1"/>
    </xf>
    <xf numFmtId="0" fontId="3" fillId="0" borderId="25" xfId="0" applyFont="1" applyBorder="1" applyAlignment="1">
      <alignment wrapText="1"/>
    </xf>
    <xf numFmtId="0" fontId="12" fillId="14" borderId="40" xfId="0" applyFont="1" applyFill="1" applyBorder="1" applyAlignment="1">
      <alignment vertical="center" wrapText="1"/>
    </xf>
    <xf numFmtId="0" fontId="15" fillId="0" borderId="0" xfId="0" applyFont="1"/>
    <xf numFmtId="0" fontId="17" fillId="16" borderId="41" xfId="0" applyFont="1" applyFill="1" applyBorder="1" applyAlignment="1">
      <alignment horizontal="center" vertical="center" textRotation="90"/>
    </xf>
    <xf numFmtId="0" fontId="18" fillId="16" borderId="41" xfId="0" applyFont="1" applyFill="1" applyBorder="1" applyAlignment="1">
      <alignment horizontal="center" vertical="center" wrapText="1"/>
    </xf>
    <xf numFmtId="0" fontId="18" fillId="16" borderId="41" xfId="0" applyFont="1" applyFill="1" applyBorder="1" applyAlignment="1">
      <alignment horizontal="center" vertical="center"/>
    </xf>
    <xf numFmtId="0" fontId="18" fillId="17" borderId="41" xfId="0" applyFont="1" applyFill="1" applyBorder="1" applyAlignment="1">
      <alignment horizontal="center" vertical="center" wrapText="1"/>
    </xf>
    <xf numFmtId="0" fontId="18" fillId="9" borderId="41" xfId="0" applyFont="1" applyFill="1" applyBorder="1" applyAlignment="1">
      <alignment horizontal="center" vertical="center"/>
    </xf>
    <xf numFmtId="0" fontId="18" fillId="9" borderId="41" xfId="0" applyFont="1" applyFill="1" applyBorder="1" applyAlignment="1">
      <alignment horizontal="center" vertical="center" wrapText="1"/>
    </xf>
    <xf numFmtId="0" fontId="18" fillId="16" borderId="41" xfId="0" applyFont="1" applyFill="1" applyBorder="1" applyAlignment="1">
      <alignment horizontal="center" vertical="center" textRotation="90" wrapText="1"/>
    </xf>
    <xf numFmtId="0" fontId="20" fillId="19" borderId="42" xfId="0" applyFont="1" applyFill="1" applyBorder="1" applyAlignment="1">
      <alignment horizontal="center" vertical="center" wrapText="1"/>
    </xf>
    <xf numFmtId="0" fontId="20" fillId="20" borderId="42" xfId="0" applyFont="1" applyFill="1" applyBorder="1" applyAlignment="1">
      <alignment horizontal="center" vertical="center" wrapText="1"/>
    </xf>
    <xf numFmtId="0" fontId="3" fillId="0" borderId="43" xfId="0" applyFont="1" applyBorder="1"/>
    <xf numFmtId="0" fontId="3" fillId="0" borderId="44" xfId="0" applyFont="1" applyBorder="1"/>
    <xf numFmtId="0" fontId="3" fillId="17" borderId="45" xfId="0" applyFont="1" applyFill="1" applyBorder="1"/>
    <xf numFmtId="0" fontId="18" fillId="9" borderId="41" xfId="0" applyFont="1" applyFill="1" applyBorder="1" applyAlignment="1">
      <alignment horizontal="center" vertical="center" textRotation="90"/>
    </xf>
    <xf numFmtId="49" fontId="18" fillId="9" borderId="41" xfId="0" applyNumberFormat="1" applyFont="1" applyFill="1" applyBorder="1" applyAlignment="1">
      <alignment vertical="center" textRotation="90" wrapText="1"/>
    </xf>
    <xf numFmtId="49" fontId="18" fillId="9" borderId="41" xfId="0" applyNumberFormat="1" applyFont="1" applyFill="1" applyBorder="1" applyAlignment="1">
      <alignment horizontal="center" vertical="center" wrapText="1"/>
    </xf>
    <xf numFmtId="49" fontId="18" fillId="2" borderId="41" xfId="0" applyNumberFormat="1" applyFont="1" applyFill="1" applyBorder="1" applyAlignment="1">
      <alignment vertical="center" textRotation="90" wrapText="1"/>
    </xf>
    <xf numFmtId="49" fontId="18" fillId="2" borderId="41" xfId="0" applyNumberFormat="1"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47" xfId="0" applyFont="1" applyFill="1" applyBorder="1" applyAlignment="1">
      <alignment horizontal="center" vertical="center" wrapText="1"/>
    </xf>
    <xf numFmtId="0" fontId="20" fillId="19" borderId="47" xfId="0" applyFont="1" applyFill="1" applyBorder="1" applyAlignment="1">
      <alignment horizontal="center" vertical="center" wrapText="1"/>
    </xf>
    <xf numFmtId="0" fontId="20" fillId="15" borderId="46" xfId="0" applyFont="1" applyFill="1" applyBorder="1" applyAlignment="1">
      <alignment horizontal="center" vertical="center" wrapText="1"/>
    </xf>
    <xf numFmtId="0" fontId="20" fillId="15" borderId="47" xfId="0" applyFont="1" applyFill="1" applyBorder="1" applyAlignment="1">
      <alignment horizontal="center" vertical="center" wrapText="1"/>
    </xf>
    <xf numFmtId="0" fontId="20" fillId="20" borderId="47" xfId="0" applyFont="1" applyFill="1" applyBorder="1" applyAlignment="1">
      <alignment horizontal="center" vertical="center" wrapText="1"/>
    </xf>
    <xf numFmtId="0" fontId="15" fillId="0" borderId="48" xfId="0" applyFont="1" applyBorder="1" applyAlignment="1">
      <alignment horizontal="center" vertical="center"/>
    </xf>
    <xf numFmtId="0" fontId="15" fillId="0" borderId="2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21" fillId="0" borderId="22" xfId="0" applyFont="1" applyBorder="1" applyAlignment="1">
      <alignment horizontal="center" vertical="center" wrapText="1"/>
    </xf>
    <xf numFmtId="9" fontId="15" fillId="0" borderId="22" xfId="0" applyNumberFormat="1" applyFont="1" applyBorder="1" applyAlignment="1">
      <alignment horizontal="center" vertical="center" wrapText="1"/>
    </xf>
    <xf numFmtId="0" fontId="21" fillId="0" borderId="22" xfId="0" applyFont="1" applyBorder="1" applyAlignment="1">
      <alignment horizontal="center" vertical="center"/>
    </xf>
    <xf numFmtId="0" fontId="12" fillId="0" borderId="22" xfId="0" applyFont="1" applyBorder="1" applyAlignment="1">
      <alignment horizontal="left" vertical="center" wrapText="1"/>
    </xf>
    <xf numFmtId="0" fontId="15" fillId="0" borderId="22" xfId="0" applyFont="1" applyBorder="1" applyAlignment="1">
      <alignment horizontal="center" vertical="center" textRotation="90"/>
    </xf>
    <xf numFmtId="9" fontId="15" fillId="0" borderId="22" xfId="0" applyNumberFormat="1" applyFont="1" applyBorder="1" applyAlignment="1">
      <alignment horizontal="center" vertical="center"/>
    </xf>
    <xf numFmtId="165" fontId="15" fillId="0" borderId="22" xfId="0" applyNumberFormat="1" applyFont="1" applyBorder="1" applyAlignment="1">
      <alignment horizontal="center" vertical="center"/>
    </xf>
    <xf numFmtId="0" fontId="21" fillId="0" borderId="22" xfId="0" applyFont="1" applyBorder="1" applyAlignment="1">
      <alignment horizontal="center" vertical="center" textRotation="90" wrapText="1"/>
    </xf>
    <xf numFmtId="0" fontId="21" fillId="0" borderId="22" xfId="0" applyFont="1" applyBorder="1" applyAlignment="1">
      <alignment horizontal="center" vertical="center" textRotation="90"/>
    </xf>
    <xf numFmtId="0" fontId="15" fillId="14" borderId="22" xfId="0" applyFont="1" applyFill="1" applyBorder="1" applyAlignment="1">
      <alignment horizontal="left" vertical="center" wrapText="1"/>
    </xf>
    <xf numFmtId="166" fontId="15" fillId="0" borderId="22" xfId="0" applyNumberFormat="1" applyFont="1" applyBorder="1" applyAlignment="1">
      <alignment horizontal="center" vertical="center"/>
    </xf>
    <xf numFmtId="0" fontId="12" fillId="0" borderId="22" xfId="0" applyFont="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center"/>
    </xf>
    <xf numFmtId="0" fontId="15" fillId="14" borderId="49" xfId="0" applyFont="1" applyFill="1" applyBorder="1" applyAlignment="1">
      <alignment horizontal="left" vertical="center"/>
    </xf>
    <xf numFmtId="0" fontId="3" fillId="0" borderId="22" xfId="0" applyFont="1" applyBorder="1" applyAlignment="1">
      <alignment wrapText="1"/>
    </xf>
    <xf numFmtId="0" fontId="3" fillId="0" borderId="22" xfId="0" applyFont="1" applyBorder="1" applyAlignment="1">
      <alignment vertical="center" wrapText="1"/>
    </xf>
    <xf numFmtId="0" fontId="3" fillId="0" borderId="22" xfId="0" applyFont="1" applyBorder="1"/>
    <xf numFmtId="0" fontId="15" fillId="0" borderId="22" xfId="0" applyFont="1" applyBorder="1" applyAlignment="1">
      <alignment horizontal="left" vertical="center" wrapText="1"/>
    </xf>
    <xf numFmtId="0" fontId="15" fillId="0" borderId="48" xfId="0" applyFont="1" applyBorder="1" applyAlignment="1">
      <alignment horizontal="center" vertical="center" wrapText="1"/>
    </xf>
    <xf numFmtId="0" fontId="21" fillId="0" borderId="48" xfId="0" applyFont="1" applyBorder="1" applyAlignment="1">
      <alignment horizontal="center" vertical="center" wrapText="1"/>
    </xf>
    <xf numFmtId="9" fontId="15" fillId="0" borderId="48" xfId="0" applyNumberFormat="1" applyFont="1" applyBorder="1" applyAlignment="1">
      <alignment horizontal="center" vertical="center" wrapText="1"/>
    </xf>
    <xf numFmtId="0" fontId="21" fillId="0" borderId="48" xfId="0" applyFont="1" applyBorder="1" applyAlignment="1">
      <alignment horizontal="center" vertical="center"/>
    </xf>
    <xf numFmtId="0" fontId="22" fillId="0" borderId="22" xfId="0" applyFont="1" applyBorder="1" applyAlignment="1">
      <alignment wrapText="1"/>
    </xf>
    <xf numFmtId="0" fontId="23" fillId="0" borderId="22" xfId="0" applyFont="1" applyBorder="1" applyAlignment="1">
      <alignment vertical="center" wrapText="1"/>
    </xf>
    <xf numFmtId="0" fontId="24" fillId="11" borderId="0" xfId="0" applyFont="1" applyFill="1" applyAlignment="1">
      <alignment horizontal="left" vertical="center" wrapText="1"/>
    </xf>
    <xf numFmtId="0" fontId="3" fillId="0" borderId="22" xfId="0" applyFont="1" applyBorder="1" applyAlignment="1">
      <alignment wrapText="1"/>
    </xf>
    <xf numFmtId="0" fontId="25" fillId="0" borderId="22" xfId="0" applyFont="1" applyBorder="1" applyAlignment="1">
      <alignment vertical="center" wrapText="1"/>
    </xf>
    <xf numFmtId="0" fontId="26" fillId="0" borderId="22" xfId="0" applyFont="1" applyBorder="1" applyAlignment="1">
      <alignment wrapText="1"/>
    </xf>
    <xf numFmtId="0" fontId="15" fillId="0" borderId="36" xfId="0" applyFont="1" applyBorder="1" applyAlignment="1">
      <alignment horizontal="center" vertical="center" wrapText="1"/>
    </xf>
    <xf numFmtId="0" fontId="15" fillId="0" borderId="22" xfId="0" applyFont="1" applyBorder="1" applyAlignment="1">
      <alignment horizontal="left" wrapText="1"/>
    </xf>
    <xf numFmtId="0" fontId="15" fillId="0" borderId="22" xfId="0" applyFont="1" applyBorder="1"/>
    <xf numFmtId="0" fontId="3" fillId="0" borderId="22" xfId="0" applyFont="1" applyBorder="1" applyAlignment="1">
      <alignment vertical="top" wrapText="1"/>
    </xf>
    <xf numFmtId="0" fontId="27" fillId="0" borderId="22" xfId="0" applyFont="1" applyBorder="1" applyAlignment="1">
      <alignment vertical="top" wrapText="1"/>
    </xf>
    <xf numFmtId="0" fontId="12" fillId="0" borderId="22" xfId="0" applyFont="1" applyBorder="1" applyAlignment="1">
      <alignment vertical="center" wrapText="1"/>
    </xf>
    <xf numFmtId="0" fontId="3" fillId="0" borderId="22" xfId="0" applyFont="1" applyBorder="1" applyAlignment="1">
      <alignment vertical="center" wrapText="1"/>
    </xf>
    <xf numFmtId="0" fontId="28" fillId="0" borderId="22" xfId="0" applyFont="1" applyBorder="1" applyAlignment="1">
      <alignment vertical="center" wrapText="1"/>
    </xf>
    <xf numFmtId="0" fontId="29" fillId="0" borderId="22" xfId="0" applyFont="1" applyBorder="1" applyAlignment="1">
      <alignment vertical="center" wrapText="1"/>
    </xf>
    <xf numFmtId="0" fontId="15" fillId="0" borderId="22" xfId="0" applyFont="1" applyBorder="1" applyAlignment="1">
      <alignment vertical="center"/>
    </xf>
    <xf numFmtId="0" fontId="3" fillId="0" borderId="22" xfId="0" applyFont="1" applyBorder="1" applyAlignment="1">
      <alignment vertical="center" wrapText="1"/>
    </xf>
    <xf numFmtId="0" fontId="30" fillId="0" borderId="22" xfId="0" applyFont="1" applyBorder="1" applyAlignment="1">
      <alignment vertical="center" wrapText="1"/>
    </xf>
    <xf numFmtId="0" fontId="31" fillId="0" borderId="22" xfId="0" applyFont="1" applyBorder="1" applyAlignment="1">
      <alignment wrapText="1"/>
    </xf>
    <xf numFmtId="0" fontId="32" fillId="0" borderId="22" xfId="0" applyFont="1" applyBorder="1" applyAlignment="1">
      <alignment vertical="center" wrapText="1"/>
    </xf>
    <xf numFmtId="0" fontId="12" fillId="14" borderId="22" xfId="0" applyFont="1" applyFill="1" applyBorder="1" applyAlignment="1">
      <alignment horizontal="left" vertical="center" wrapText="1"/>
    </xf>
    <xf numFmtId="0" fontId="3" fillId="0" borderId="22" xfId="0" applyFont="1" applyBorder="1" applyAlignment="1">
      <alignment vertical="center"/>
    </xf>
    <xf numFmtId="0" fontId="33" fillId="0" borderId="22" xfId="0" applyFont="1" applyBorder="1" applyAlignment="1">
      <alignment wrapText="1"/>
    </xf>
    <xf numFmtId="0" fontId="3" fillId="0" borderId="22" xfId="0" applyFont="1" applyBorder="1" applyAlignment="1">
      <alignment horizontal="center" vertical="center" wrapText="1"/>
    </xf>
    <xf numFmtId="0" fontId="34" fillId="11" borderId="0" xfId="0" applyFont="1" applyFill="1" applyAlignment="1">
      <alignment horizontal="left" wrapText="1"/>
    </xf>
    <xf numFmtId="0" fontId="12" fillId="11" borderId="22" xfId="0" applyFont="1" applyFill="1" applyBorder="1" applyAlignment="1">
      <alignment horizontal="left" vertical="center" wrapText="1"/>
    </xf>
    <xf numFmtId="0" fontId="15" fillId="14" borderId="26" xfId="0" applyFont="1" applyFill="1" applyBorder="1" applyAlignment="1">
      <alignment horizontal="center" vertical="center" wrapText="1"/>
    </xf>
    <xf numFmtId="0" fontId="15" fillId="14" borderId="48" xfId="0" applyFont="1" applyFill="1" applyBorder="1" applyAlignment="1">
      <alignment horizontal="center" vertical="center" wrapText="1"/>
    </xf>
    <xf numFmtId="0" fontId="15" fillId="14" borderId="22" xfId="0" applyFont="1" applyFill="1" applyBorder="1" applyAlignment="1">
      <alignment horizontal="center" vertical="center"/>
    </xf>
    <xf numFmtId="0" fontId="15" fillId="14" borderId="22" xfId="0" applyFont="1" applyFill="1" applyBorder="1" applyAlignment="1">
      <alignment horizontal="center" vertical="center" textRotation="90"/>
    </xf>
    <xf numFmtId="9" fontId="15" fillId="14" borderId="22" xfId="0" applyNumberFormat="1" applyFont="1" applyFill="1" applyBorder="1" applyAlignment="1">
      <alignment horizontal="center" vertical="center"/>
    </xf>
    <xf numFmtId="165" fontId="15" fillId="14" borderId="22" xfId="0" applyNumberFormat="1" applyFont="1" applyFill="1" applyBorder="1" applyAlignment="1">
      <alignment horizontal="center" vertical="center"/>
    </xf>
    <xf numFmtId="0" fontId="21" fillId="14" borderId="22" xfId="0" applyFont="1" applyFill="1" applyBorder="1" applyAlignment="1">
      <alignment horizontal="center" vertical="center" textRotation="90" wrapText="1"/>
    </xf>
    <xf numFmtId="0" fontId="21" fillId="14" borderId="22" xfId="0" applyFont="1" applyFill="1" applyBorder="1" applyAlignment="1">
      <alignment horizontal="center" vertical="center" textRotation="90"/>
    </xf>
    <xf numFmtId="0" fontId="15" fillId="14" borderId="22" xfId="0" applyFont="1" applyFill="1" applyBorder="1" applyAlignment="1">
      <alignment horizontal="center" vertical="center" wrapText="1"/>
    </xf>
    <xf numFmtId="166" fontId="15" fillId="14" borderId="22" xfId="0" applyNumberFormat="1" applyFont="1" applyFill="1" applyBorder="1" applyAlignment="1">
      <alignment horizontal="center" vertical="center"/>
    </xf>
    <xf numFmtId="0" fontId="12" fillId="14" borderId="22" xfId="0" applyFont="1" applyFill="1" applyBorder="1" applyAlignment="1">
      <alignment horizontal="center" vertical="center" wrapText="1"/>
    </xf>
    <xf numFmtId="0" fontId="3" fillId="14" borderId="22" xfId="0" applyFont="1" applyFill="1" applyBorder="1" applyAlignment="1">
      <alignment horizontal="left" vertical="center"/>
    </xf>
    <xf numFmtId="0" fontId="3" fillId="14" borderId="22" xfId="0" applyFont="1" applyFill="1" applyBorder="1" applyAlignment="1">
      <alignment vertical="top" wrapText="1"/>
    </xf>
    <xf numFmtId="0" fontId="3" fillId="14" borderId="22" xfId="0" applyFont="1" applyFill="1" applyBorder="1" applyAlignment="1">
      <alignment vertical="center" wrapText="1"/>
    </xf>
    <xf numFmtId="0" fontId="35" fillId="14" borderId="22" xfId="0" applyFont="1" applyFill="1" applyBorder="1" applyAlignment="1">
      <alignment vertical="top" wrapText="1"/>
    </xf>
    <xf numFmtId="0" fontId="36" fillId="14" borderId="0" xfId="0" applyFont="1" applyFill="1"/>
    <xf numFmtId="0" fontId="15" fillId="14" borderId="22" xfId="0" applyFont="1" applyFill="1" applyBorder="1" applyAlignment="1">
      <alignment horizontal="left" vertical="center" wrapText="1"/>
    </xf>
    <xf numFmtId="0" fontId="35" fillId="14" borderId="43" xfId="0" applyFont="1" applyFill="1" applyBorder="1" applyAlignment="1">
      <alignment vertical="top" wrapText="1"/>
    </xf>
    <xf numFmtId="0" fontId="3" fillId="14" borderId="22" xfId="0" applyFont="1" applyFill="1" applyBorder="1" applyAlignment="1">
      <alignment wrapText="1"/>
    </xf>
    <xf numFmtId="0" fontId="35" fillId="0" borderId="22" xfId="0" applyFont="1" applyBorder="1" applyAlignment="1">
      <alignment vertical="center" wrapText="1"/>
    </xf>
    <xf numFmtId="0" fontId="37" fillId="0" borderId="22" xfId="0" applyFont="1" applyBorder="1" applyAlignment="1">
      <alignment vertical="center" wrapText="1"/>
    </xf>
    <xf numFmtId="0" fontId="12" fillId="0" borderId="22" xfId="0" applyFont="1" applyBorder="1" applyAlignment="1">
      <alignment horizontal="center" vertical="center" wrapText="1"/>
    </xf>
    <xf numFmtId="0" fontId="12" fillId="0" borderId="22" xfId="0" applyFont="1" applyBorder="1" applyAlignment="1">
      <alignment horizontal="left" vertical="center" wrapText="1"/>
    </xf>
    <xf numFmtId="0" fontId="15" fillId="0" borderId="22" xfId="0" applyFont="1" applyBorder="1" applyAlignment="1">
      <alignment vertical="top" wrapText="1"/>
    </xf>
    <xf numFmtId="0" fontId="38" fillId="0" borderId="22" xfId="0" applyFont="1" applyBorder="1" applyAlignment="1">
      <alignment vertical="top" wrapText="1"/>
    </xf>
    <xf numFmtId="0" fontId="38" fillId="0" borderId="37" xfId="0" applyFont="1" applyBorder="1" applyAlignment="1">
      <alignment vertical="top" wrapText="1"/>
    </xf>
    <xf numFmtId="0" fontId="39" fillId="0" borderId="22" xfId="0" applyFont="1" applyBorder="1" applyAlignment="1">
      <alignment horizontal="left" vertical="center" wrapText="1"/>
    </xf>
    <xf numFmtId="0" fontId="15" fillId="0" borderId="22" xfId="0" applyFont="1" applyBorder="1" applyAlignment="1">
      <alignment vertical="top" wrapText="1"/>
    </xf>
    <xf numFmtId="0" fontId="38" fillId="0" borderId="37" xfId="0" applyFont="1" applyBorder="1" applyAlignment="1">
      <alignment vertical="top"/>
    </xf>
    <xf numFmtId="0" fontId="40" fillId="0" borderId="22" xfId="0" applyFont="1" applyBorder="1" applyAlignment="1">
      <alignment vertical="top" wrapText="1"/>
    </xf>
    <xf numFmtId="0" fontId="40" fillId="0" borderId="22" xfId="0" applyFont="1" applyBorder="1" applyAlignment="1">
      <alignment vertical="top" wrapText="1"/>
    </xf>
    <xf numFmtId="0" fontId="12" fillId="14" borderId="26" xfId="0" applyFont="1" applyFill="1" applyBorder="1" applyAlignment="1">
      <alignment horizontal="center" vertical="center" wrapText="1"/>
    </xf>
    <xf numFmtId="0" fontId="41" fillId="11" borderId="22" xfId="0" applyFont="1" applyFill="1" applyBorder="1" applyAlignment="1">
      <alignment horizontal="left" vertical="center" wrapText="1"/>
    </xf>
    <xf numFmtId="0" fontId="35" fillId="0" borderId="22" xfId="0" applyFont="1" applyBorder="1" applyAlignment="1">
      <alignment wrapText="1"/>
    </xf>
    <xf numFmtId="0" fontId="35" fillId="0" borderId="22" xfId="0" applyFont="1" applyBorder="1" applyAlignment="1">
      <alignment wrapText="1"/>
    </xf>
    <xf numFmtId="0" fontId="15" fillId="0" borderId="22" xfId="0" applyFont="1" applyBorder="1" applyAlignment="1">
      <alignment horizontal="center"/>
    </xf>
    <xf numFmtId="0" fontId="15" fillId="0" borderId="22" xfId="0" applyFont="1" applyBorder="1" applyAlignment="1">
      <alignment wrapText="1"/>
    </xf>
    <xf numFmtId="0" fontId="15" fillId="0" borderId="0" xfId="0" applyFont="1" applyAlignment="1">
      <alignment horizontal="center" vertical="center"/>
    </xf>
    <xf numFmtId="0" fontId="15" fillId="0" borderId="0" xfId="0" applyFont="1" applyAlignment="1">
      <alignment horizontal="center"/>
    </xf>
    <xf numFmtId="0" fontId="18" fillId="16" borderId="41" xfId="0" applyFont="1" applyFill="1" applyBorder="1" applyAlignment="1">
      <alignment horizontal="center" vertical="center" textRotation="90"/>
    </xf>
    <xf numFmtId="49" fontId="44" fillId="16" borderId="54" xfId="0" applyNumberFormat="1" applyFont="1" applyFill="1" applyBorder="1" applyAlignment="1">
      <alignment horizontal="center" vertical="center" wrapText="1"/>
    </xf>
    <xf numFmtId="0" fontId="18" fillId="16" borderId="41" xfId="0" applyFont="1" applyFill="1" applyBorder="1" applyAlignment="1">
      <alignment vertical="center" wrapText="1"/>
    </xf>
    <xf numFmtId="0" fontId="18" fillId="12" borderId="41" xfId="0" applyFont="1" applyFill="1" applyBorder="1" applyAlignment="1">
      <alignment horizontal="center" vertical="center" wrapText="1"/>
    </xf>
    <xf numFmtId="49" fontId="18" fillId="21" borderId="55" xfId="0" applyNumberFormat="1" applyFont="1" applyFill="1" applyBorder="1" applyAlignment="1">
      <alignment horizontal="center" vertical="center" wrapText="1"/>
    </xf>
    <xf numFmtId="49" fontId="18" fillId="21" borderId="56" xfId="0" applyNumberFormat="1" applyFont="1" applyFill="1" applyBorder="1" applyAlignment="1">
      <alignment horizontal="center" vertical="center" wrapText="1"/>
    </xf>
    <xf numFmtId="0" fontId="19" fillId="22" borderId="55" xfId="0" applyFont="1" applyFill="1" applyBorder="1" applyAlignment="1">
      <alignment horizontal="center" vertical="center" wrapText="1"/>
    </xf>
    <xf numFmtId="0" fontId="19" fillId="22" borderId="56" xfId="0" applyFont="1" applyFill="1" applyBorder="1" applyAlignment="1">
      <alignment horizontal="center" vertical="center" wrapText="1"/>
    </xf>
    <xf numFmtId="49" fontId="18" fillId="18" borderId="55" xfId="0" applyNumberFormat="1" applyFont="1" applyFill="1" applyBorder="1" applyAlignment="1">
      <alignment horizontal="center" vertical="center" wrapText="1"/>
    </xf>
    <xf numFmtId="49" fontId="18" fillId="18" borderId="56" xfId="0" applyNumberFormat="1" applyFont="1" applyFill="1" applyBorder="1" applyAlignment="1">
      <alignment horizontal="center" vertical="center" wrapText="1"/>
    </xf>
    <xf numFmtId="49" fontId="44" fillId="16" borderId="58" xfId="0" applyNumberFormat="1" applyFont="1" applyFill="1" applyBorder="1" applyAlignment="1">
      <alignment horizontal="center" vertical="center" wrapText="1"/>
    </xf>
    <xf numFmtId="0" fontId="3" fillId="0" borderId="59" xfId="0" applyFont="1" applyBorder="1"/>
    <xf numFmtId="0" fontId="18" fillId="16" borderId="22" xfId="0" applyFont="1" applyFill="1" applyBorder="1" applyAlignment="1">
      <alignment horizontal="center" vertical="center" textRotation="90"/>
    </xf>
    <xf numFmtId="0" fontId="3" fillId="12" borderId="21" xfId="0" applyFont="1" applyFill="1" applyBorder="1"/>
    <xf numFmtId="0" fontId="3" fillId="12" borderId="45" xfId="0" applyFont="1" applyFill="1" applyBorder="1"/>
    <xf numFmtId="0" fontId="18" fillId="16" borderId="45" xfId="0" applyFont="1" applyFill="1" applyBorder="1" applyAlignment="1">
      <alignment horizontal="center" vertical="center" wrapText="1"/>
    </xf>
    <xf numFmtId="49" fontId="18" fillId="21" borderId="60" xfId="0" applyNumberFormat="1" applyFont="1" applyFill="1" applyBorder="1" applyAlignment="1">
      <alignment horizontal="center" vertical="center" wrapText="1"/>
    </xf>
    <xf numFmtId="49" fontId="18" fillId="21" borderId="23" xfId="0" applyNumberFormat="1" applyFont="1" applyFill="1" applyBorder="1" applyAlignment="1">
      <alignment horizontal="center" vertical="center" wrapText="1"/>
    </xf>
    <xf numFmtId="0" fontId="19" fillId="22" borderId="60" xfId="0" applyFont="1" applyFill="1" applyBorder="1" applyAlignment="1">
      <alignment horizontal="center" vertical="center" wrapText="1"/>
    </xf>
    <xf numFmtId="0" fontId="19" fillId="22" borderId="23" xfId="0" applyFont="1" applyFill="1" applyBorder="1" applyAlignment="1">
      <alignment horizontal="center" vertical="center" wrapText="1"/>
    </xf>
    <xf numFmtId="49" fontId="18" fillId="18" borderId="60" xfId="0" applyNumberFormat="1" applyFont="1" applyFill="1" applyBorder="1" applyAlignment="1">
      <alignment horizontal="center" vertical="center" wrapText="1"/>
    </xf>
    <xf numFmtId="49" fontId="18" fillId="18" borderId="23" xfId="0" applyNumberFormat="1" applyFont="1" applyFill="1" applyBorder="1" applyAlignment="1">
      <alignment horizontal="center" vertical="center" wrapText="1"/>
    </xf>
    <xf numFmtId="0" fontId="12" fillId="0" borderId="58" xfId="0" applyFont="1" applyBorder="1" applyAlignment="1">
      <alignment vertical="center" wrapText="1"/>
    </xf>
    <xf numFmtId="166" fontId="15" fillId="0" borderId="22" xfId="0" applyNumberFormat="1" applyFont="1" applyBorder="1" applyAlignment="1">
      <alignment horizontal="center" vertical="center" wrapText="1"/>
    </xf>
    <xf numFmtId="166" fontId="3" fillId="0" borderId="43" xfId="0" applyNumberFormat="1" applyFont="1" applyBorder="1" applyAlignment="1">
      <alignment horizontal="center" vertical="center"/>
    </xf>
    <xf numFmtId="0" fontId="3" fillId="0" borderId="22" xfId="0" applyFont="1" applyBorder="1" applyAlignment="1">
      <alignment horizontal="center" vertical="center"/>
    </xf>
    <xf numFmtId="0" fontId="15" fillId="14" borderId="49" xfId="0" applyFont="1" applyFill="1" applyBorder="1" applyAlignment="1">
      <alignment horizontal="center" vertical="center"/>
    </xf>
    <xf numFmtId="0" fontId="15" fillId="11" borderId="22" xfId="0" applyFont="1" applyFill="1" applyBorder="1" applyAlignment="1">
      <alignment horizontal="center" vertical="center" wrapText="1"/>
    </xf>
    <xf numFmtId="0" fontId="45" fillId="11" borderId="22"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2" fillId="0" borderId="62" xfId="0" applyFont="1" applyBorder="1" applyAlignment="1">
      <alignment vertical="center" wrapText="1"/>
    </xf>
    <xf numFmtId="0" fontId="46" fillId="11" borderId="22" xfId="0" applyFont="1" applyFill="1" applyBorder="1" applyAlignment="1">
      <alignment horizontal="center" vertical="center" wrapText="1"/>
    </xf>
    <xf numFmtId="0" fontId="47" fillId="11" borderId="22" xfId="0" applyFont="1" applyFill="1" applyBorder="1" applyAlignment="1">
      <alignment horizontal="center" vertical="center" wrapText="1"/>
    </xf>
    <xf numFmtId="0" fontId="40" fillId="11" borderId="22" xfId="0" applyFont="1" applyFill="1" applyBorder="1" applyAlignment="1">
      <alignment horizontal="center" vertical="center" wrapText="1"/>
    </xf>
    <xf numFmtId="0" fontId="12" fillId="0" borderId="62" xfId="0" applyFont="1" applyBorder="1" applyAlignment="1">
      <alignment horizontal="left" vertical="center" wrapText="1"/>
    </xf>
    <xf numFmtId="0" fontId="15" fillId="11" borderId="22" xfId="0" applyFont="1" applyFill="1" applyBorder="1" applyAlignment="1">
      <alignment horizontal="center" vertical="center" wrapText="1"/>
    </xf>
    <xf numFmtId="0" fontId="12" fillId="0" borderId="58" xfId="0" applyFont="1" applyBorder="1" applyAlignment="1">
      <alignment horizontal="left" vertical="center" wrapText="1"/>
    </xf>
    <xf numFmtId="0" fontId="15" fillId="0" borderId="48" xfId="0" applyFont="1" applyBorder="1" applyAlignment="1">
      <alignment horizontal="center" vertical="center" textRotation="90"/>
    </xf>
    <xf numFmtId="9" fontId="15" fillId="0" borderId="48" xfId="0" applyNumberFormat="1" applyFont="1" applyBorder="1" applyAlignment="1">
      <alignment horizontal="center" vertical="center"/>
    </xf>
    <xf numFmtId="0" fontId="21" fillId="0" borderId="48" xfId="0" applyFont="1" applyBorder="1" applyAlignment="1">
      <alignment horizontal="center" vertical="center" textRotation="90" wrapText="1"/>
    </xf>
    <xf numFmtId="0" fontId="21" fillId="0" borderId="48" xfId="0" applyFont="1" applyBorder="1" applyAlignment="1">
      <alignment horizontal="center" vertical="center" textRotation="90"/>
    </xf>
    <xf numFmtId="0" fontId="15" fillId="11" borderId="22" xfId="0" applyFont="1" applyFill="1" applyBorder="1" applyAlignment="1">
      <alignment vertical="center" wrapText="1"/>
    </xf>
    <xf numFmtId="1" fontId="15" fillId="14" borderId="41" xfId="0" applyNumberFormat="1" applyFont="1" applyFill="1" applyBorder="1" applyAlignment="1">
      <alignment horizontal="center" vertical="center" wrapText="1"/>
    </xf>
    <xf numFmtId="9" fontId="15" fillId="0" borderId="48" xfId="0" applyNumberFormat="1" applyFont="1" applyBorder="1" applyAlignment="1">
      <alignment vertical="center" wrapText="1"/>
    </xf>
    <xf numFmtId="0" fontId="38" fillId="11" borderId="43" xfId="0" applyFont="1" applyFill="1" applyBorder="1" applyAlignment="1">
      <alignment horizontal="left" wrapText="1"/>
    </xf>
    <xf numFmtId="0" fontId="12" fillId="0" borderId="62" xfId="0" applyFont="1" applyBorder="1" applyAlignment="1">
      <alignment horizontal="center" vertical="center" wrapText="1"/>
    </xf>
    <xf numFmtId="1" fontId="15" fillId="0" borderId="48" xfId="0" applyNumberFormat="1" applyFont="1" applyBorder="1" applyAlignment="1">
      <alignment horizontal="center" vertical="center" wrapText="1"/>
    </xf>
    <xf numFmtId="0" fontId="3" fillId="11" borderId="22" xfId="0" applyFont="1" applyFill="1" applyBorder="1" applyAlignment="1">
      <alignment vertical="center" wrapText="1"/>
    </xf>
    <xf numFmtId="0" fontId="12" fillId="0" borderId="48" xfId="0" applyFont="1" applyBorder="1" applyAlignment="1">
      <alignment vertical="center" wrapText="1"/>
    </xf>
    <xf numFmtId="165" fontId="15" fillId="0" borderId="48" xfId="0" applyNumberFormat="1" applyFont="1" applyBorder="1" applyAlignment="1">
      <alignment horizontal="center" vertical="center"/>
    </xf>
    <xf numFmtId="166" fontId="3" fillId="0" borderId="44" xfId="0" applyNumberFormat="1" applyFont="1" applyBorder="1" applyAlignment="1">
      <alignment horizontal="center" vertical="center"/>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15" fillId="11" borderId="22" xfId="0" applyFont="1" applyFill="1" applyBorder="1" applyAlignment="1">
      <alignment horizontal="center" wrapText="1"/>
    </xf>
    <xf numFmtId="0" fontId="3" fillId="14" borderId="40" xfId="0" applyFont="1" applyFill="1" applyBorder="1"/>
    <xf numFmtId="0" fontId="50" fillId="0" borderId="0" xfId="0" applyFont="1" applyAlignment="1">
      <alignment horizontal="center" vertical="center" wrapText="1"/>
    </xf>
    <xf numFmtId="0" fontId="51" fillId="23" borderId="40" xfId="0" applyFont="1" applyFill="1" applyBorder="1" applyAlignment="1">
      <alignment horizontal="center" vertical="center" wrapText="1" readingOrder="1"/>
    </xf>
    <xf numFmtId="0" fontId="52" fillId="24" borderId="64" xfId="0" applyFont="1" applyFill="1" applyBorder="1" applyAlignment="1">
      <alignment horizontal="center" vertical="center" wrapText="1" readingOrder="1"/>
    </xf>
    <xf numFmtId="0" fontId="52" fillId="0" borderId="65" xfId="0" applyFont="1" applyBorder="1" applyAlignment="1">
      <alignment horizontal="left" vertical="center" wrapText="1" readingOrder="1"/>
    </xf>
    <xf numFmtId="9" fontId="52" fillId="0" borderId="65" xfId="0" applyNumberFormat="1" applyFont="1" applyBorder="1" applyAlignment="1">
      <alignment horizontal="center" vertical="center" wrapText="1" readingOrder="1"/>
    </xf>
    <xf numFmtId="0" fontId="52" fillId="25" borderId="66" xfId="0" applyFont="1" applyFill="1" applyBorder="1" applyAlignment="1">
      <alignment horizontal="center" vertical="center" wrapText="1" readingOrder="1"/>
    </xf>
    <xf numFmtId="0" fontId="52" fillId="0" borderId="66" xfId="0" applyFont="1" applyBorder="1" applyAlignment="1">
      <alignment horizontal="left" vertical="center" wrapText="1" readingOrder="1"/>
    </xf>
    <xf numFmtId="9" fontId="52" fillId="0" borderId="66" xfId="0" applyNumberFormat="1" applyFont="1" applyBorder="1" applyAlignment="1">
      <alignment horizontal="center" vertical="center" wrapText="1" readingOrder="1"/>
    </xf>
    <xf numFmtId="0" fontId="52" fillId="26" borderId="66" xfId="0" applyFont="1" applyFill="1" applyBorder="1" applyAlignment="1">
      <alignment horizontal="center" vertical="center" wrapText="1" readingOrder="1"/>
    </xf>
    <xf numFmtId="0" fontId="52" fillId="27" borderId="66" xfId="0" applyFont="1" applyFill="1" applyBorder="1" applyAlignment="1">
      <alignment horizontal="center" vertical="center" wrapText="1" readingOrder="1"/>
    </xf>
    <xf numFmtId="0" fontId="53" fillId="28" borderId="66" xfId="0" applyFont="1" applyFill="1" applyBorder="1" applyAlignment="1">
      <alignment horizontal="center" vertical="center" wrapText="1" readingOrder="1"/>
    </xf>
    <xf numFmtId="0" fontId="21" fillId="14" borderId="40" xfId="0" applyFont="1" applyFill="1" applyBorder="1" applyAlignment="1">
      <alignment horizontal="left" vertical="center"/>
    </xf>
    <xf numFmtId="0" fontId="55" fillId="14" borderId="40" xfId="0" applyFont="1" applyFill="1" applyBorder="1" applyAlignment="1">
      <alignment horizontal="center" vertical="center" wrapText="1"/>
    </xf>
    <xf numFmtId="0" fontId="56" fillId="23" borderId="40" xfId="0" applyFont="1" applyFill="1" applyBorder="1" applyAlignment="1">
      <alignment horizontal="center" vertical="center" wrapText="1" readingOrder="1"/>
    </xf>
    <xf numFmtId="0" fontId="57" fillId="14" borderId="40" xfId="0" applyFont="1" applyFill="1" applyBorder="1"/>
    <xf numFmtId="0" fontId="58" fillId="24" borderId="64" xfId="0" applyFont="1" applyFill="1" applyBorder="1" applyAlignment="1">
      <alignment horizontal="center" vertical="center" wrapText="1" readingOrder="1"/>
    </xf>
    <xf numFmtId="0" fontId="58" fillId="0" borderId="65" xfId="0" applyFont="1" applyBorder="1" applyAlignment="1">
      <alignment horizontal="center" vertical="center" wrapText="1" readingOrder="1"/>
    </xf>
    <xf numFmtId="0" fontId="58" fillId="0" borderId="65" xfId="0" applyFont="1" applyBorder="1" applyAlignment="1">
      <alignment horizontal="left" vertical="center" wrapText="1" readingOrder="1"/>
    </xf>
    <xf numFmtId="0" fontId="58" fillId="25" borderId="66" xfId="0" applyFont="1" applyFill="1" applyBorder="1" applyAlignment="1">
      <alignment horizontal="center" vertical="center" wrapText="1" readingOrder="1"/>
    </xf>
    <xf numFmtId="0" fontId="58" fillId="0" borderId="66" xfId="0" applyFont="1" applyBorder="1" applyAlignment="1">
      <alignment horizontal="center" vertical="center" wrapText="1" readingOrder="1"/>
    </xf>
    <xf numFmtId="0" fontId="58" fillId="0" borderId="66" xfId="0" applyFont="1" applyBorder="1" applyAlignment="1">
      <alignment horizontal="left" vertical="center" wrapText="1" readingOrder="1"/>
    </xf>
    <xf numFmtId="0" fontId="58" fillId="26" borderId="66" xfId="0" applyFont="1" applyFill="1" applyBorder="1" applyAlignment="1">
      <alignment horizontal="center" vertical="center" wrapText="1" readingOrder="1"/>
    </xf>
    <xf numFmtId="0" fontId="58" fillId="27" borderId="66" xfId="0" applyFont="1" applyFill="1" applyBorder="1" applyAlignment="1">
      <alignment horizontal="center" vertical="center" wrapText="1" readingOrder="1"/>
    </xf>
    <xf numFmtId="0" fontId="59" fillId="28" borderId="66" xfId="0" applyFont="1" applyFill="1" applyBorder="1" applyAlignment="1">
      <alignment horizontal="center" vertical="center" wrapText="1" readingOrder="1"/>
    </xf>
    <xf numFmtId="0" fontId="60" fillId="14" borderId="40" xfId="0" applyFont="1" applyFill="1" applyBorder="1" applyAlignment="1">
      <alignment horizontal="left" vertical="center" wrapText="1" readingOrder="1"/>
    </xf>
    <xf numFmtId="0" fontId="60" fillId="0" borderId="0" xfId="0" applyFont="1" applyAlignment="1">
      <alignment horizontal="left" vertical="center" wrapText="1" readingOrder="1"/>
    </xf>
    <xf numFmtId="0" fontId="57" fillId="0" borderId="0" xfId="0" applyFont="1"/>
    <xf numFmtId="0" fontId="61" fillId="0" borderId="0" xfId="0" applyFont="1" applyAlignment="1">
      <alignment horizontal="left" vertical="center" wrapText="1" readingOrder="1"/>
    </xf>
    <xf numFmtId="0" fontId="60" fillId="0" borderId="0" xfId="0" applyFont="1" applyAlignment="1">
      <alignment vertical="center"/>
    </xf>
    <xf numFmtId="0" fontId="62" fillId="0" borderId="0" xfId="0" applyFont="1"/>
    <xf numFmtId="0" fontId="63" fillId="0" borderId="0" xfId="0" applyFont="1"/>
    <xf numFmtId="0" fontId="12" fillId="14" borderId="40" xfId="0" applyFont="1" applyFill="1" applyBorder="1"/>
    <xf numFmtId="0" fontId="64" fillId="14" borderId="40" xfId="0" applyFont="1" applyFill="1" applyBorder="1"/>
    <xf numFmtId="0" fontId="4" fillId="14" borderId="68" xfId="0" applyFont="1" applyFill="1" applyBorder="1" applyAlignment="1">
      <alignment horizontal="center" vertical="center" wrapText="1" readingOrder="1"/>
    </xf>
    <xf numFmtId="0" fontId="4" fillId="14" borderId="69" xfId="0" applyFont="1" applyFill="1" applyBorder="1" applyAlignment="1">
      <alignment horizontal="center" vertical="center" wrapText="1" readingOrder="1"/>
    </xf>
    <xf numFmtId="0" fontId="4" fillId="14" borderId="21" xfId="0" applyFont="1" applyFill="1" applyBorder="1" applyAlignment="1">
      <alignment horizontal="center" vertical="center" wrapText="1" readingOrder="1"/>
    </xf>
    <xf numFmtId="0" fontId="65" fillId="14" borderId="21" xfId="0" applyFont="1" applyFill="1" applyBorder="1" applyAlignment="1">
      <alignment horizontal="left" vertical="center" wrapText="1" readingOrder="1"/>
    </xf>
    <xf numFmtId="9" fontId="4" fillId="14" borderId="72" xfId="0" applyNumberFormat="1" applyFont="1" applyFill="1" applyBorder="1" applyAlignment="1">
      <alignment horizontal="center" vertical="center" wrapText="1" readingOrder="1"/>
    </xf>
    <xf numFmtId="0" fontId="4" fillId="14" borderId="22" xfId="0" applyFont="1" applyFill="1" applyBorder="1" applyAlignment="1">
      <alignment horizontal="center" vertical="center" wrapText="1" readingOrder="1"/>
    </xf>
    <xf numFmtId="0" fontId="65" fillId="14" borderId="22" xfId="0" applyFont="1" applyFill="1" applyBorder="1" applyAlignment="1">
      <alignment horizontal="left" vertical="center" wrapText="1" readingOrder="1"/>
    </xf>
    <xf numFmtId="9" fontId="4" fillId="14" borderId="74" xfId="0" applyNumberFormat="1" applyFont="1" applyFill="1" applyBorder="1" applyAlignment="1">
      <alignment horizontal="center" vertical="center" wrapText="1" readingOrder="1"/>
    </xf>
    <xf numFmtId="0" fontId="65" fillId="14" borderId="74" xfId="0" applyFont="1" applyFill="1" applyBorder="1" applyAlignment="1">
      <alignment horizontal="center" vertical="center" wrapText="1" readingOrder="1"/>
    </xf>
    <xf numFmtId="0" fontId="4" fillId="14" borderId="79" xfId="0" applyFont="1" applyFill="1" applyBorder="1" applyAlignment="1">
      <alignment horizontal="center" vertical="center" wrapText="1" readingOrder="1"/>
    </xf>
    <xf numFmtId="0" fontId="65" fillId="14" borderId="79" xfId="0" applyFont="1" applyFill="1" applyBorder="1" applyAlignment="1">
      <alignment horizontal="left" vertical="center" wrapText="1" readingOrder="1"/>
    </xf>
    <xf numFmtId="0" fontId="65" fillId="14" borderId="80" xfId="0" applyFont="1" applyFill="1" applyBorder="1" applyAlignment="1">
      <alignment horizontal="center" vertical="center" wrapText="1" readingOrder="1"/>
    </xf>
    <xf numFmtId="0" fontId="10" fillId="14" borderId="40" xfId="0" applyFont="1" applyFill="1" applyBorder="1"/>
    <xf numFmtId="0" fontId="66" fillId="14" borderId="40" xfId="0" applyFont="1" applyFill="1" applyBorder="1"/>
    <xf numFmtId="0" fontId="10" fillId="0" borderId="0" xfId="0" applyFont="1"/>
    <xf numFmtId="0" fontId="67" fillId="0" borderId="66" xfId="0" applyFont="1" applyBorder="1" applyAlignment="1">
      <alignment horizontal="left" vertical="center" wrapText="1" readingOrder="1"/>
    </xf>
    <xf numFmtId="0" fontId="15" fillId="29" borderId="22" xfId="0" applyFont="1" applyFill="1" applyBorder="1" applyAlignment="1">
      <alignment horizontal="center" vertical="center"/>
    </xf>
    <xf numFmtId="0" fontId="15" fillId="29" borderId="22" xfId="0" applyFont="1" applyFill="1" applyBorder="1" applyAlignment="1">
      <alignment horizontal="center" vertical="center" textRotation="90"/>
    </xf>
    <xf numFmtId="9" fontId="15" fillId="29" borderId="22" xfId="0" applyNumberFormat="1" applyFont="1" applyFill="1" applyBorder="1" applyAlignment="1">
      <alignment horizontal="center" vertical="center"/>
    </xf>
    <xf numFmtId="165" fontId="15" fillId="29" borderId="22" xfId="0" applyNumberFormat="1" applyFont="1" applyFill="1" applyBorder="1" applyAlignment="1">
      <alignment horizontal="center" vertical="center"/>
    </xf>
    <xf numFmtId="0" fontId="21" fillId="29" borderId="22" xfId="0" applyFont="1" applyFill="1" applyBorder="1" applyAlignment="1">
      <alignment horizontal="center" vertical="center" textRotation="90" wrapText="1"/>
    </xf>
    <xf numFmtId="0" fontId="21" fillId="29" borderId="22" xfId="0" applyFont="1" applyFill="1" applyBorder="1" applyAlignment="1">
      <alignment horizontal="center" vertical="center" textRotation="90"/>
    </xf>
    <xf numFmtId="0" fontId="3" fillId="29" borderId="22" xfId="0" applyFont="1" applyFill="1" applyBorder="1" applyAlignment="1">
      <alignment vertical="center" wrapText="1"/>
    </xf>
    <xf numFmtId="0" fontId="3" fillId="29" borderId="22" xfId="0" applyFont="1" applyFill="1" applyBorder="1"/>
    <xf numFmtId="0" fontId="12" fillId="29" borderId="22" xfId="0" applyFont="1" applyFill="1" applyBorder="1" applyAlignment="1">
      <alignment vertical="center" wrapText="1"/>
    </xf>
    <xf numFmtId="0" fontId="15" fillId="29" borderId="22" xfId="0" applyFont="1" applyFill="1" applyBorder="1" applyAlignment="1">
      <alignment horizontal="left" vertical="center" wrapText="1"/>
    </xf>
    <xf numFmtId="166" fontId="15" fillId="29" borderId="22" xfId="0" applyNumberFormat="1" applyFont="1" applyFill="1" applyBorder="1" applyAlignment="1">
      <alignment horizontal="center" vertical="center" wrapText="1"/>
    </xf>
    <xf numFmtId="166" fontId="3" fillId="29" borderId="22" xfId="0" applyNumberFormat="1" applyFont="1" applyFill="1" applyBorder="1" applyAlignment="1">
      <alignment horizontal="center" vertical="center"/>
    </xf>
    <xf numFmtId="0" fontId="12" fillId="29" borderId="22" xfId="0" applyFont="1" applyFill="1" applyBorder="1" applyAlignment="1">
      <alignment horizontal="left" vertical="center" wrapText="1"/>
    </xf>
    <xf numFmtId="0" fontId="3" fillId="29" borderId="22" xfId="0" applyFont="1" applyFill="1" applyBorder="1" applyAlignment="1">
      <alignment horizontal="center" vertical="center"/>
    </xf>
    <xf numFmtId="0" fontId="15" fillId="31" borderId="49" xfId="0" applyFont="1" applyFill="1" applyBorder="1" applyAlignment="1">
      <alignment horizontal="center" vertical="center"/>
    </xf>
    <xf numFmtId="0" fontId="15" fillId="30" borderId="22" xfId="0" applyFont="1" applyFill="1" applyBorder="1" applyAlignment="1">
      <alignment horizontal="center" vertical="center" wrapText="1"/>
    </xf>
    <xf numFmtId="0" fontId="45" fillId="30" borderId="22" xfId="0" applyFont="1" applyFill="1" applyBorder="1" applyAlignment="1">
      <alignment horizontal="center" vertical="center" wrapText="1"/>
    </xf>
    <xf numFmtId="0" fontId="22" fillId="0" borderId="22" xfId="0" applyFont="1" applyBorder="1" applyAlignment="1">
      <alignment vertical="center" wrapText="1"/>
    </xf>
    <xf numFmtId="0" fontId="76" fillId="0" borderId="22" xfId="1" applyBorder="1" applyAlignment="1">
      <alignment vertical="center" wrapText="1"/>
    </xf>
    <xf numFmtId="0" fontId="48" fillId="0" borderId="22" xfId="0" applyFont="1" applyBorder="1" applyAlignment="1">
      <alignment horizontal="center" vertical="center" wrapText="1"/>
    </xf>
    <xf numFmtId="0" fontId="38" fillId="11" borderId="49" xfId="0" applyFont="1" applyFill="1" applyBorder="1" applyAlignment="1">
      <alignment horizontal="left" wrapText="1"/>
    </xf>
    <xf numFmtId="0" fontId="38" fillId="11" borderId="60" xfId="0" applyFont="1" applyFill="1" applyBorder="1" applyAlignment="1">
      <alignment horizontal="left" wrapText="1"/>
    </xf>
    <xf numFmtId="0" fontId="3" fillId="0" borderId="48" xfId="0" applyFont="1" applyBorder="1"/>
    <xf numFmtId="0" fontId="38" fillId="11" borderId="82" xfId="0" applyFont="1" applyFill="1" applyBorder="1" applyAlignment="1">
      <alignment horizontal="center" vertical="center" wrapText="1"/>
    </xf>
    <xf numFmtId="0" fontId="3" fillId="0" borderId="82" xfId="0" applyFont="1" applyBorder="1" applyAlignment="1">
      <alignment vertical="center" wrapText="1"/>
    </xf>
    <xf numFmtId="0" fontId="38" fillId="11" borderId="34" xfId="0" applyFont="1" applyFill="1" applyBorder="1" applyAlignment="1">
      <alignment horizontal="center" vertical="center" wrapText="1"/>
    </xf>
    <xf numFmtId="0" fontId="3" fillId="0" borderId="43" xfId="0" applyFont="1" applyBorder="1" applyAlignment="1">
      <alignment vertical="center" wrapText="1"/>
    </xf>
    <xf numFmtId="0" fontId="3" fillId="0" borderId="0" xfId="0" applyFont="1"/>
    <xf numFmtId="0" fontId="0" fillId="0" borderId="0" xfId="0" applyFont="1" applyAlignment="1"/>
    <xf numFmtId="0" fontId="15" fillId="0" borderId="48" xfId="0" applyFont="1" applyBorder="1" applyAlignment="1">
      <alignment horizontal="center" vertical="center"/>
    </xf>
    <xf numFmtId="0" fontId="21" fillId="0" borderId="48" xfId="0" applyFont="1" applyBorder="1" applyAlignment="1">
      <alignment horizontal="center" vertical="center" wrapText="1"/>
    </xf>
    <xf numFmtId="9" fontId="15" fillId="0" borderId="48"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21" fillId="0" borderId="48" xfId="0" applyFont="1" applyBorder="1" applyAlignment="1">
      <alignment horizontal="center" vertical="center"/>
    </xf>
    <xf numFmtId="0" fontId="15" fillId="0" borderId="56" xfId="0" applyFont="1" applyBorder="1" applyAlignment="1">
      <alignment horizontal="center" vertical="center" wrapText="1"/>
    </xf>
    <xf numFmtId="0" fontId="12" fillId="0" borderId="48" xfId="0" applyFont="1" applyBorder="1" applyAlignment="1">
      <alignment horizontal="left" vertical="center" wrapText="1"/>
    </xf>
    <xf numFmtId="0" fontId="3" fillId="0" borderId="49" xfId="0" applyFont="1" applyBorder="1" applyAlignment="1">
      <alignment horizontal="left" vertical="center"/>
    </xf>
    <xf numFmtId="0" fontId="15" fillId="14" borderId="22" xfId="0" applyFont="1" applyFill="1" applyBorder="1" applyAlignment="1">
      <alignment horizontal="left" vertical="center"/>
    </xf>
    <xf numFmtId="0" fontId="15" fillId="0" borderId="22" xfId="0" applyFont="1" applyFill="1" applyBorder="1" applyAlignment="1">
      <alignment horizontal="center" vertical="center"/>
    </xf>
    <xf numFmtId="0" fontId="15" fillId="0" borderId="22" xfId="0" applyFont="1" applyFill="1" applyBorder="1" applyAlignment="1">
      <alignment horizontal="center" vertical="center" wrapText="1"/>
    </xf>
    <xf numFmtId="0" fontId="21" fillId="0" borderId="22" xfId="0" applyFont="1" applyFill="1" applyBorder="1" applyAlignment="1">
      <alignment horizontal="center" vertical="center" wrapText="1"/>
    </xf>
    <xf numFmtId="9" fontId="15" fillId="0" borderId="22" xfId="0" applyNumberFormat="1" applyFont="1" applyFill="1" applyBorder="1" applyAlignment="1">
      <alignment horizontal="center" vertical="center" wrapText="1"/>
    </xf>
    <xf numFmtId="0" fontId="21" fillId="0" borderId="22" xfId="0" applyFont="1" applyFill="1" applyBorder="1" applyAlignment="1">
      <alignment horizontal="center" vertical="center"/>
    </xf>
    <xf numFmtId="0" fontId="12" fillId="0" borderId="22" xfId="0" applyFont="1" applyFill="1" applyBorder="1" applyAlignment="1">
      <alignment horizontal="left" vertical="center" wrapText="1"/>
    </xf>
    <xf numFmtId="0" fontId="15" fillId="0" borderId="22" xfId="0" applyFont="1" applyFill="1" applyBorder="1" applyAlignment="1">
      <alignment horizontal="center" vertical="center" textRotation="90"/>
    </xf>
    <xf numFmtId="9" fontId="15" fillId="0" borderId="22" xfId="0" applyNumberFormat="1" applyFont="1" applyFill="1" applyBorder="1" applyAlignment="1">
      <alignment horizontal="center" vertical="center"/>
    </xf>
    <xf numFmtId="165" fontId="15" fillId="0" borderId="22" xfId="0" applyNumberFormat="1" applyFont="1" applyFill="1" applyBorder="1" applyAlignment="1">
      <alignment horizontal="center" vertical="center"/>
    </xf>
    <xf numFmtId="0" fontId="21" fillId="0" borderId="22" xfId="0" applyFont="1" applyFill="1" applyBorder="1" applyAlignment="1">
      <alignment horizontal="center" vertical="center" textRotation="90" wrapText="1"/>
    </xf>
    <xf numFmtId="0" fontId="21" fillId="0" borderId="22" xfId="0" applyFont="1" applyFill="1" applyBorder="1" applyAlignment="1">
      <alignment horizontal="center" vertical="center" textRotation="90"/>
    </xf>
    <xf numFmtId="0" fontId="15" fillId="0" borderId="22" xfId="0" applyFont="1" applyFill="1" applyBorder="1" applyAlignment="1">
      <alignment horizontal="left" vertical="center" wrapText="1"/>
    </xf>
    <xf numFmtId="166" fontId="15" fillId="0" borderId="22" xfId="0" applyNumberFormat="1" applyFont="1" applyFill="1" applyBorder="1" applyAlignment="1">
      <alignment horizontal="center" vertical="center"/>
    </xf>
    <xf numFmtId="0" fontId="12" fillId="0" borderId="22" xfId="0" applyFont="1" applyFill="1" applyBorder="1" applyAlignment="1">
      <alignment horizontal="center" vertical="center" wrapText="1"/>
    </xf>
    <xf numFmtId="0" fontId="3" fillId="0" borderId="22" xfId="0" applyFont="1" applyFill="1" applyBorder="1" applyAlignment="1">
      <alignment horizontal="left" vertical="center"/>
    </xf>
    <xf numFmtId="0" fontId="15" fillId="0" borderId="49" xfId="0" applyFont="1" applyFill="1" applyBorder="1" applyAlignment="1">
      <alignment horizontal="left" vertical="center"/>
    </xf>
    <xf numFmtId="0" fontId="3" fillId="0" borderId="22" xfId="0" applyFont="1" applyFill="1" applyBorder="1" applyAlignment="1">
      <alignment vertical="center" wrapText="1"/>
    </xf>
    <xf numFmtId="0" fontId="3" fillId="0" borderId="22" xfId="0" applyFont="1" applyFill="1" applyBorder="1"/>
    <xf numFmtId="0" fontId="0" fillId="0" borderId="0" xfId="0" applyFont="1" applyFill="1" applyAlignment="1"/>
    <xf numFmtId="0" fontId="6" fillId="4" borderId="16" xfId="0" applyFont="1" applyFill="1" applyBorder="1" applyAlignment="1">
      <alignment horizontal="center" vertical="center"/>
    </xf>
    <xf numFmtId="0" fontId="2" fillId="0" borderId="19" xfId="0" applyFont="1" applyBorder="1"/>
    <xf numFmtId="0" fontId="2" fillId="0" borderId="20" xfId="0" applyFont="1" applyBorder="1"/>
    <xf numFmtId="0" fontId="3" fillId="0" borderId="0" xfId="0" applyFont="1"/>
    <xf numFmtId="0" fontId="0" fillId="0" borderId="0" xfId="0" applyFont="1" applyAlignme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9" xfId="0" applyFont="1" applyBorder="1"/>
    <xf numFmtId="0" fontId="2" fillId="0" borderId="10" xfId="0" applyFont="1" applyBorder="1"/>
    <xf numFmtId="0" fontId="2" fillId="0" borderId="11" xfId="0" applyFont="1" applyBorder="1"/>
    <xf numFmtId="0" fontId="2" fillId="0" borderId="14" xfId="0" applyFont="1" applyBorder="1"/>
    <xf numFmtId="0" fontId="2" fillId="0" borderId="15" xfId="0" applyFont="1" applyBorder="1"/>
    <xf numFmtId="0" fontId="4" fillId="3" borderId="4" xfId="0" applyFont="1" applyFill="1" applyBorder="1" applyAlignment="1">
      <alignment horizontal="center" vertical="center" wrapText="1"/>
    </xf>
    <xf numFmtId="0" fontId="2" fillId="0" borderId="7" xfId="0" applyFont="1" applyBorder="1"/>
    <xf numFmtId="0" fontId="2" fillId="0" borderId="12" xfId="0" applyFont="1" applyBorder="1"/>
    <xf numFmtId="164" fontId="4" fillId="3" borderId="8" xfId="0" applyNumberFormat="1" applyFont="1" applyFill="1" applyBorder="1" applyAlignment="1">
      <alignment horizontal="center" vertical="center" wrapText="1"/>
    </xf>
    <xf numFmtId="0" fontId="2" fillId="0" borderId="13" xfId="0" applyFont="1" applyBorder="1"/>
    <xf numFmtId="0" fontId="4" fillId="3" borderId="16" xfId="0" applyFont="1" applyFill="1" applyBorder="1" applyAlignment="1">
      <alignment horizontal="center" vertical="center"/>
    </xf>
    <xf numFmtId="0" fontId="2" fillId="0" borderId="17" xfId="0" applyFont="1" applyBorder="1"/>
    <xf numFmtId="0" fontId="15" fillId="0" borderId="48" xfId="0" applyFont="1" applyBorder="1" applyAlignment="1">
      <alignment horizontal="center" vertical="center"/>
    </xf>
    <xf numFmtId="0" fontId="2" fillId="0" borderId="44" xfId="0" applyFont="1" applyBorder="1"/>
    <xf numFmtId="0" fontId="2" fillId="0" borderId="43" xfId="0" applyFont="1" applyBorder="1"/>
    <xf numFmtId="0" fontId="21" fillId="0" borderId="48" xfId="0" applyFont="1" applyBorder="1" applyAlignment="1">
      <alignment horizontal="center" vertical="center" wrapText="1"/>
    </xf>
    <xf numFmtId="9" fontId="15" fillId="0" borderId="48"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21" fillId="0" borderId="48" xfId="0" applyFont="1" applyBorder="1" applyAlignment="1">
      <alignment horizontal="center" vertical="center"/>
    </xf>
    <xf numFmtId="0" fontId="15" fillId="14" borderId="26" xfId="0" applyFont="1" applyFill="1" applyBorder="1" applyAlignment="1">
      <alignment horizontal="center" vertical="center" wrapText="1"/>
    </xf>
    <xf numFmtId="0" fontId="2" fillId="0" borderId="28" xfId="0" applyFont="1" applyBorder="1"/>
    <xf numFmtId="0" fontId="2" fillId="0" borderId="33" xfId="0" applyFont="1" applyBorder="1"/>
    <xf numFmtId="0" fontId="15" fillId="0" borderId="26" xfId="0" applyFont="1" applyBorder="1" applyAlignment="1">
      <alignment horizontal="center" vertical="center" wrapText="1"/>
    </xf>
    <xf numFmtId="0" fontId="15" fillId="0" borderId="43" xfId="0" applyFont="1" applyBorder="1" applyAlignment="1">
      <alignment horizontal="center" vertical="center"/>
    </xf>
    <xf numFmtId="0" fontId="15" fillId="0" borderId="43" xfId="0" applyFont="1" applyBorder="1" applyAlignment="1">
      <alignment horizontal="center" vertical="center" wrapText="1"/>
    </xf>
    <xf numFmtId="0" fontId="21" fillId="0" borderId="43" xfId="0" applyFont="1" applyBorder="1" applyAlignment="1">
      <alignment horizontal="center" vertical="center" wrapText="1"/>
    </xf>
    <xf numFmtId="9" fontId="15" fillId="0" borderId="43" xfId="0" applyNumberFormat="1" applyFont="1" applyBorder="1" applyAlignment="1">
      <alignment horizontal="center" vertical="center" wrapText="1"/>
    </xf>
    <xf numFmtId="0" fontId="21" fillId="0" borderId="43" xfId="0" applyFont="1" applyBorder="1" applyAlignment="1">
      <alignment horizontal="center" vertical="center"/>
    </xf>
    <xf numFmtId="0" fontId="12" fillId="0" borderId="26" xfId="0" applyFont="1" applyBorder="1" applyAlignment="1">
      <alignment horizontal="center" vertical="center" wrapText="1"/>
    </xf>
    <xf numFmtId="0" fontId="2" fillId="0" borderId="27" xfId="0" applyFont="1" applyBorder="1"/>
    <xf numFmtId="0" fontId="2" fillId="0" borderId="29" xfId="0" applyFont="1" applyBorder="1"/>
    <xf numFmtId="0" fontId="2" fillId="0" borderId="34" xfId="0" applyFont="1" applyBorder="1"/>
    <xf numFmtId="0" fontId="13" fillId="0" borderId="28" xfId="0" applyFont="1" applyBorder="1" applyAlignment="1">
      <alignment horizontal="center" vertical="center" wrapText="1"/>
    </xf>
    <xf numFmtId="0" fontId="2" fillId="0" borderId="35" xfId="0" applyFont="1" applyBorder="1"/>
    <xf numFmtId="0" fontId="13" fillId="11" borderId="30" xfId="0" applyFont="1" applyFill="1" applyBorder="1" applyAlignment="1">
      <alignment horizontal="center" vertical="center" wrapText="1"/>
    </xf>
    <xf numFmtId="0" fontId="2" fillId="0" borderId="31" xfId="0" applyFont="1" applyBorder="1"/>
    <xf numFmtId="0" fontId="2" fillId="0" borderId="32" xfId="0" applyFont="1" applyBorder="1"/>
    <xf numFmtId="0" fontId="13" fillId="12" borderId="30" xfId="0" applyFont="1" applyFill="1" applyBorder="1" applyAlignment="1">
      <alignment horizontal="center" vertical="center" wrapText="1"/>
    </xf>
    <xf numFmtId="0" fontId="14" fillId="8" borderId="36" xfId="0" applyFont="1" applyFill="1" applyBorder="1" applyAlignment="1">
      <alignment horizontal="left" vertical="center" wrapText="1"/>
    </xf>
    <xf numFmtId="0" fontId="2" fillId="0" borderId="38" xfId="0" applyFont="1" applyBorder="1"/>
    <xf numFmtId="0" fontId="2" fillId="0" borderId="39" xfId="0" applyFont="1" applyBorder="1"/>
    <xf numFmtId="0" fontId="19" fillId="9" borderId="36" xfId="0" applyFont="1" applyFill="1" applyBorder="1" applyAlignment="1">
      <alignment horizontal="center" vertical="center" wrapText="1"/>
    </xf>
    <xf numFmtId="0" fontId="2" fillId="0" borderId="37" xfId="0" applyFont="1" applyBorder="1"/>
    <xf numFmtId="49" fontId="18" fillId="18" borderId="36" xfId="0" applyNumberFormat="1" applyFont="1" applyFill="1" applyBorder="1" applyAlignment="1">
      <alignment horizontal="center" vertical="center" wrapText="1"/>
    </xf>
    <xf numFmtId="0" fontId="13" fillId="13" borderId="36"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15" borderId="16"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18" fillId="9" borderId="36" xfId="0" applyFont="1" applyFill="1" applyBorder="1" applyAlignment="1">
      <alignment horizontal="center" vertical="center" wrapText="1"/>
    </xf>
    <xf numFmtId="49" fontId="17" fillId="9" borderId="36" xfId="0" applyNumberFormat="1" applyFont="1" applyFill="1" applyBorder="1" applyAlignment="1">
      <alignment horizontal="center" vertical="center" wrapText="1"/>
    </xf>
    <xf numFmtId="0" fontId="15" fillId="14" borderId="48" xfId="0" applyFont="1" applyFill="1" applyBorder="1" applyAlignment="1">
      <alignment horizontal="center" vertical="center"/>
    </xf>
    <xf numFmtId="0" fontId="21" fillId="14" borderId="48" xfId="0" applyFont="1" applyFill="1" applyBorder="1" applyAlignment="1">
      <alignment horizontal="center" vertical="center" wrapText="1"/>
    </xf>
    <xf numFmtId="9" fontId="15" fillId="14" borderId="48" xfId="0" applyNumberFormat="1" applyFont="1" applyFill="1" applyBorder="1" applyAlignment="1">
      <alignment horizontal="center" vertical="center" wrapText="1"/>
    </xf>
    <xf numFmtId="0" fontId="21" fillId="14" borderId="48" xfId="0" applyFont="1" applyFill="1" applyBorder="1" applyAlignment="1">
      <alignment horizontal="center" vertical="center"/>
    </xf>
    <xf numFmtId="0" fontId="15" fillId="14" borderId="48" xfId="0" applyFont="1" applyFill="1" applyBorder="1" applyAlignment="1">
      <alignment horizontal="center" vertical="center" wrapText="1"/>
    </xf>
    <xf numFmtId="0" fontId="15" fillId="29" borderId="48" xfId="0" applyFont="1" applyFill="1" applyBorder="1" applyAlignment="1">
      <alignment horizontal="center" vertical="center"/>
    </xf>
    <xf numFmtId="0" fontId="2" fillId="29" borderId="43" xfId="0" applyFont="1" applyFill="1" applyBorder="1"/>
    <xf numFmtId="0" fontId="21" fillId="29" borderId="48" xfId="0" applyFont="1" applyFill="1" applyBorder="1" applyAlignment="1">
      <alignment horizontal="center" vertical="center" wrapText="1"/>
    </xf>
    <xf numFmtId="9" fontId="15" fillId="29" borderId="48" xfId="0" applyNumberFormat="1" applyFont="1" applyFill="1" applyBorder="1" applyAlignment="1">
      <alignment horizontal="center" vertical="center" wrapText="1"/>
    </xf>
    <xf numFmtId="0" fontId="15" fillId="29" borderId="48" xfId="0" applyFont="1" applyFill="1" applyBorder="1" applyAlignment="1">
      <alignment horizontal="center" vertical="center" wrapText="1"/>
    </xf>
    <xf numFmtId="0" fontId="12" fillId="29" borderId="48" xfId="0" applyFont="1" applyFill="1" applyBorder="1" applyAlignment="1">
      <alignment horizontal="center" vertical="center" wrapText="1"/>
    </xf>
    <xf numFmtId="1" fontId="15" fillId="31" borderId="48" xfId="0" applyNumberFormat="1" applyFont="1" applyFill="1" applyBorder="1" applyAlignment="1">
      <alignment horizontal="center" vertical="center" wrapText="1"/>
    </xf>
    <xf numFmtId="0" fontId="21" fillId="29" borderId="48" xfId="0" applyFont="1" applyFill="1" applyBorder="1" applyAlignment="1">
      <alignment horizontal="center" vertical="center"/>
    </xf>
    <xf numFmtId="1" fontId="15" fillId="14" borderId="48" xfId="0" applyNumberFormat="1" applyFont="1" applyFill="1" applyBorder="1" applyAlignment="1">
      <alignment horizontal="center" vertical="center" wrapText="1"/>
    </xf>
    <xf numFmtId="0" fontId="2" fillId="0" borderId="63" xfId="0" applyFont="1" applyBorder="1"/>
    <xf numFmtId="0" fontId="12" fillId="0" borderId="48" xfId="0" applyFont="1" applyBorder="1" applyAlignment="1">
      <alignment horizontal="center" vertical="center" wrapText="1"/>
    </xf>
    <xf numFmtId="0" fontId="42" fillId="0" borderId="26" xfId="0" applyFont="1" applyBorder="1" applyAlignment="1">
      <alignment horizontal="center" vertical="center" wrapText="1"/>
    </xf>
    <xf numFmtId="0" fontId="2" fillId="0" borderId="50" xfId="0" applyFont="1" applyBorder="1"/>
    <xf numFmtId="0" fontId="13" fillId="11" borderId="36" xfId="0" applyFont="1" applyFill="1" applyBorder="1" applyAlignment="1">
      <alignment horizontal="center" vertical="center" wrapText="1"/>
    </xf>
    <xf numFmtId="0" fontId="13" fillId="13" borderId="36" xfId="0" applyFont="1" applyFill="1" applyBorder="1" applyAlignment="1">
      <alignment horizontal="center" vertical="center" wrapText="1"/>
    </xf>
    <xf numFmtId="0" fontId="20" fillId="7" borderId="57" xfId="0" applyFont="1" applyFill="1" applyBorder="1" applyAlignment="1">
      <alignment horizontal="center" vertical="center" wrapText="1"/>
    </xf>
    <xf numFmtId="0" fontId="2" fillId="0" borderId="61" xfId="0" applyFont="1" applyBorder="1"/>
    <xf numFmtId="0" fontId="17" fillId="19" borderId="57" xfId="0" applyFont="1" applyFill="1" applyBorder="1" applyAlignment="1">
      <alignment horizontal="center" vertical="center" wrapText="1"/>
    </xf>
    <xf numFmtId="0" fontId="20" fillId="15" borderId="57" xfId="0" applyFont="1" applyFill="1" applyBorder="1" applyAlignment="1">
      <alignment horizontal="center" vertical="center" wrapText="1"/>
    </xf>
    <xf numFmtId="0" fontId="17" fillId="20" borderId="57" xfId="0" applyFont="1" applyFill="1" applyBorder="1" applyAlignment="1">
      <alignment horizontal="center" vertical="center" wrapText="1"/>
    </xf>
    <xf numFmtId="0" fontId="13" fillId="0" borderId="36" xfId="0" applyFont="1" applyBorder="1" applyAlignment="1">
      <alignment horizontal="center" vertical="center" wrapText="1"/>
    </xf>
    <xf numFmtId="0" fontId="18" fillId="16" borderId="36" xfId="0" applyFont="1" applyFill="1" applyBorder="1" applyAlignment="1">
      <alignment horizontal="center" vertical="center" wrapText="1"/>
    </xf>
    <xf numFmtId="49" fontId="43" fillId="16" borderId="51" xfId="0" applyNumberFormat="1" applyFont="1" applyFill="1" applyBorder="1" applyAlignment="1">
      <alignment horizontal="center" vertical="center" wrapText="1"/>
    </xf>
    <xf numFmtId="0" fontId="2" fillId="0" borderId="52" xfId="0" applyFont="1" applyBorder="1"/>
    <xf numFmtId="0" fontId="2" fillId="0" borderId="53" xfId="0" applyFont="1" applyBorder="1"/>
    <xf numFmtId="0" fontId="3" fillId="0" borderId="4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8" xfId="0" applyFont="1" applyBorder="1" applyAlignment="1">
      <alignment horizontal="center"/>
    </xf>
    <xf numFmtId="0" fontId="3" fillId="0" borderId="71" xfId="0" applyFont="1" applyBorder="1" applyAlignment="1">
      <alignment horizontal="center"/>
    </xf>
    <xf numFmtId="0" fontId="3" fillId="0" borderId="43" xfId="0" applyFont="1" applyBorder="1" applyAlignment="1">
      <alignment horizontal="center"/>
    </xf>
    <xf numFmtId="0" fontId="15" fillId="11" borderId="48" xfId="0" applyFont="1" applyFill="1" applyBorder="1" applyAlignment="1">
      <alignment horizontal="center" vertical="center" wrapText="1"/>
    </xf>
    <xf numFmtId="0" fontId="49" fillId="0" borderId="0" xfId="0" applyFont="1" applyAlignment="1">
      <alignment horizontal="center" vertical="center"/>
    </xf>
    <xf numFmtId="0" fontId="54" fillId="0" borderId="0" xfId="0" applyFont="1" applyAlignment="1">
      <alignment horizontal="center" vertical="center"/>
    </xf>
    <xf numFmtId="0" fontId="64" fillId="14" borderId="81" xfId="0" applyFont="1" applyFill="1" applyBorder="1" applyAlignment="1">
      <alignment horizontal="left" vertical="center" wrapText="1"/>
    </xf>
    <xf numFmtId="0" fontId="4" fillId="14" borderId="48" xfId="0" applyFont="1" applyFill="1" applyBorder="1" applyAlignment="1">
      <alignment horizontal="center" vertical="center" wrapText="1" readingOrder="1"/>
    </xf>
    <xf numFmtId="0" fontId="2" fillId="0" borderId="78" xfId="0" applyFont="1" applyBorder="1"/>
    <xf numFmtId="0" fontId="6" fillId="14" borderId="16" xfId="0" applyFont="1" applyFill="1" applyBorder="1" applyAlignment="1">
      <alignment horizontal="center" vertical="center" wrapText="1" readingOrder="1"/>
    </xf>
    <xf numFmtId="0" fontId="4" fillId="14" borderId="16" xfId="0" applyFont="1" applyFill="1" applyBorder="1" applyAlignment="1">
      <alignment horizontal="center" vertical="center" wrapText="1" readingOrder="1"/>
    </xf>
    <xf numFmtId="0" fontId="2" fillId="0" borderId="67" xfId="0" applyFont="1" applyBorder="1"/>
    <xf numFmtId="0" fontId="4" fillId="14" borderId="70" xfId="0" applyFont="1" applyFill="1" applyBorder="1" applyAlignment="1">
      <alignment horizontal="center" vertical="center" wrapText="1" readingOrder="1"/>
    </xf>
    <xf numFmtId="0" fontId="2" fillId="0" borderId="73" xfId="0" applyFont="1" applyBorder="1"/>
    <xf numFmtId="0" fontId="2" fillId="0" borderId="75" xfId="0" applyFont="1" applyBorder="1"/>
    <xf numFmtId="0" fontId="4" fillId="14" borderId="71" xfId="0" applyFont="1" applyFill="1" applyBorder="1" applyAlignment="1">
      <alignment horizontal="center" vertical="center" wrapText="1" readingOrder="1"/>
    </xf>
    <xf numFmtId="0" fontId="4" fillId="14" borderId="76" xfId="0" applyFont="1" applyFill="1" applyBorder="1" applyAlignment="1">
      <alignment horizontal="center" vertical="center" wrapText="1" readingOrder="1"/>
    </xf>
    <xf numFmtId="0" fontId="2" fillId="0" borderId="77" xfId="0" applyFont="1" applyBorder="1"/>
  </cellXfs>
  <cellStyles count="2">
    <cellStyle name="Hipervínculo" xfId="1" builtinId="8"/>
    <cellStyle name="Normal" xfId="0" builtinId="0"/>
  </cellStyles>
  <dxfs count="761">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760"/>
      <tableStyleElement type="firstRowStripe" dxfId="759"/>
      <tableStyleElement type="secondRowStripe" dxfId="7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Calibri"/>
              </a:defRPr>
            </a:pPr>
            <a:r>
              <a:rPr lang="es-MX" sz="1800" b="1" i="0">
                <a:solidFill>
                  <a:srgbClr val="333333"/>
                </a:solidFill>
                <a:latin typeface="Calibri"/>
              </a:rPr>
              <a:t>Cantidad de Riesgos por Proceso</a:t>
            </a:r>
          </a:p>
        </c:rich>
      </c:tx>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3</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FFA-4327-BF54-A7B2C0C8F47E}"/>
            </c:ext>
          </c:extLst>
        </c:ser>
        <c:dLbls>
          <c:showLegendKey val="0"/>
          <c:showVal val="0"/>
          <c:showCatName val="0"/>
          <c:showSerName val="0"/>
          <c:showPercent val="0"/>
          <c:showBubbleSize val="0"/>
        </c:dLbls>
        <c:gapWidth val="150"/>
        <c:axId val="172052096"/>
        <c:axId val="172048960"/>
      </c:barChart>
      <c:catAx>
        <c:axId val="172052096"/>
        <c:scaling>
          <c:orientation val="maxMin"/>
        </c:scaling>
        <c:delete val="0"/>
        <c:axPos val="l"/>
        <c:title>
          <c:tx>
            <c:rich>
              <a:bodyPr/>
              <a:lstStyle/>
              <a:p>
                <a:pPr lvl="0">
                  <a:defRPr b="0">
                    <a:solidFill>
                      <a:srgbClr val="000000"/>
                    </a:solidFill>
                    <a:latin typeface="+mn-lt"/>
                  </a:defRPr>
                </a:pPr>
                <a:endParaRPr lang="es-MX"/>
              </a:p>
            </c:rich>
          </c:tx>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172048960"/>
        <c:crosses val="autoZero"/>
        <c:auto val="1"/>
        <c:lblAlgn val="ctr"/>
        <c:lblOffset val="100"/>
        <c:noMultiLvlLbl val="1"/>
      </c:catAx>
      <c:valAx>
        <c:axId val="17204896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MX"/>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172052096"/>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333333"/>
                </a:solidFill>
                <a:latin typeface="Calibri"/>
              </a:defRPr>
            </a:pPr>
            <a:r>
              <a:rPr lang="es-MX" sz="1600" b="1" i="0">
                <a:solidFill>
                  <a:srgbClr val="333333"/>
                </a:solidFill>
                <a:latin typeface="Calibri"/>
              </a:rPr>
              <a:t>Proporción por Tipo de Riesgos</a:t>
            </a:r>
          </a:p>
        </c:rich>
      </c:tx>
      <c:overlay val="0"/>
    </c:title>
    <c:autoTitleDeleted val="0"/>
    <c:plotArea>
      <c:layout/>
      <c:barChart>
        <c:barDir val="bar"/>
        <c:grouping val="clustered"/>
        <c:varyColors val="1"/>
        <c:ser>
          <c:idx val="0"/>
          <c:order val="0"/>
          <c:spPr>
            <a:solidFill>
              <a:srgbClr val="4F81BD"/>
            </a:solidFill>
            <a:ln cmpd="sng">
              <a:solidFill>
                <a:srgbClr val="000000"/>
              </a:solidFill>
            </a:ln>
          </c:spPr>
          <c:invertIfNegative val="1"/>
          <c:dPt>
            <c:idx val="0"/>
            <c:invertIfNegative val="1"/>
            <c:bubble3D val="0"/>
            <c:spPr>
              <a:solidFill>
                <a:srgbClr val="33CCCC"/>
              </a:solidFill>
              <a:ln cmpd="sng">
                <a:solidFill>
                  <a:srgbClr val="000000"/>
                </a:solidFill>
              </a:ln>
            </c:spPr>
            <c:extLst>
              <c:ext xmlns:c16="http://schemas.microsoft.com/office/drawing/2014/chart" uri="{C3380CC4-5D6E-409C-BE32-E72D297353CC}">
                <c16:uniqueId val="{00000001-6AC5-4894-B0AC-21B08B530678}"/>
              </c:ext>
            </c:extLst>
          </c:dPt>
          <c:dLbls>
            <c:spPr>
              <a:noFill/>
              <a:ln>
                <a:noFill/>
              </a:ln>
              <a:effectLst/>
            </c:spPr>
            <c:txPr>
              <a:bodyPr/>
              <a:lstStyle/>
              <a:p>
                <a:pPr lvl="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8</c:v>
                </c:pt>
                <c:pt idx="1">
                  <c:v>2</c:v>
                </c:pt>
                <c:pt idx="2">
                  <c:v>3</c:v>
                </c:pt>
                <c:pt idx="3">
                  <c:v>1</c:v>
                </c:pt>
                <c:pt idx="4">
                  <c:v>2</c:v>
                </c:pt>
                <c:pt idx="5">
                  <c:v>2</c:v>
                </c:pt>
                <c:pt idx="6">
                  <c:v>1</c:v>
                </c:pt>
                <c:pt idx="7">
                  <c:v>3</c:v>
                </c:pt>
                <c:pt idx="8">
                  <c:v>0</c:v>
                </c:pt>
                <c:pt idx="9">
                  <c:v>11</c:v>
                </c:pt>
                <c:pt idx="10">
                  <c:v>0</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6AC5-4894-B0AC-21B08B530678}"/>
            </c:ext>
          </c:extLst>
        </c:ser>
        <c:dLbls>
          <c:showLegendKey val="0"/>
          <c:showVal val="0"/>
          <c:showCatName val="0"/>
          <c:showSerName val="0"/>
          <c:showPercent val="0"/>
          <c:showBubbleSize val="0"/>
        </c:dLbls>
        <c:gapWidth val="150"/>
        <c:axId val="172056016"/>
        <c:axId val="172054840"/>
      </c:barChart>
      <c:catAx>
        <c:axId val="172056016"/>
        <c:scaling>
          <c:orientation val="maxMin"/>
        </c:scaling>
        <c:delete val="0"/>
        <c:axPos val="l"/>
        <c:title>
          <c:tx>
            <c:rich>
              <a:bodyPr/>
              <a:lstStyle/>
              <a:p>
                <a:pPr lvl="0">
                  <a:defRPr b="0">
                    <a:solidFill>
                      <a:srgbClr val="000000"/>
                    </a:solidFill>
                    <a:latin typeface="+mn-lt"/>
                  </a:defRPr>
                </a:pPr>
                <a:endParaRPr lang="es-MX"/>
              </a:p>
            </c:rich>
          </c:tx>
          <c:overlay val="0"/>
        </c:title>
        <c:numFmt formatCode="General" sourceLinked="1"/>
        <c:majorTickMark val="out"/>
        <c:minorTickMark val="none"/>
        <c:tickLblPos val="nextTo"/>
        <c:txPr>
          <a:bodyPr/>
          <a:lstStyle/>
          <a:p>
            <a:pPr lvl="0">
              <a:defRPr b="0">
                <a:solidFill>
                  <a:srgbClr val="000000"/>
                </a:solidFill>
                <a:latin typeface="+mn-lt"/>
              </a:defRPr>
            </a:pPr>
            <a:endParaRPr lang="es-CO"/>
          </a:p>
        </c:txPr>
        <c:crossAx val="172054840"/>
        <c:crosses val="autoZero"/>
        <c:auto val="1"/>
        <c:lblAlgn val="ctr"/>
        <c:lblOffset val="100"/>
        <c:noMultiLvlLbl val="1"/>
      </c:catAx>
      <c:valAx>
        <c:axId val="17205484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MX"/>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endParaRPr lang="es-CO"/>
          </a:p>
        </c:txPr>
        <c:crossAx val="172056016"/>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25</xdr:row>
      <xdr:rowOff>66675</xdr:rowOff>
    </xdr:from>
    <xdr:ext cx="8220075" cy="5505450"/>
    <xdr:graphicFrame macro="">
      <xdr:nvGraphicFramePr>
        <xdr:cNvPr id="1131855873" name="Chart 1" descr="Chart 0">
          <a:extLst>
            <a:ext uri="{FF2B5EF4-FFF2-40B4-BE49-F238E27FC236}">
              <a16:creationId xmlns:a16="http://schemas.microsoft.com/office/drawing/2014/main" id="{00000000-0008-0000-0000-000001C07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447675</xdr:colOff>
      <xdr:row>24</xdr:row>
      <xdr:rowOff>152400</xdr:rowOff>
    </xdr:from>
    <xdr:ext cx="10887075" cy="4838700"/>
    <xdr:graphicFrame macro="">
      <xdr:nvGraphicFramePr>
        <xdr:cNvPr id="380165509" name="Chart 2" descr="Chart 1">
          <a:extLst>
            <a:ext uri="{FF2B5EF4-FFF2-40B4-BE49-F238E27FC236}">
              <a16:creationId xmlns:a16="http://schemas.microsoft.com/office/drawing/2014/main" id="{00000000-0008-0000-0000-000085DDA8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219075</xdr:colOff>
      <xdr:row>1</xdr:row>
      <xdr:rowOff>133350</xdr:rowOff>
    </xdr:from>
    <xdr:ext cx="3409950" cy="895350"/>
    <xdr:sp macro="" textlink="">
      <xdr:nvSpPr>
        <xdr:cNvPr id="3" name="Shape 3">
          <a:extLst>
            <a:ext uri="{FF2B5EF4-FFF2-40B4-BE49-F238E27FC236}">
              <a16:creationId xmlns:a16="http://schemas.microsoft.com/office/drawing/2014/main" id="{00000000-0008-0000-0000-000003000000}"/>
            </a:ext>
          </a:extLst>
        </xdr:cNvPr>
        <xdr:cNvSpPr/>
      </xdr:nvSpPr>
      <xdr:spPr>
        <a:xfrm>
          <a:off x="3645788" y="3337088"/>
          <a:ext cx="3400425" cy="88582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Mapa%20de%20Riegos%20IDEP%20I%20Cua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iesg Gestión"/>
      <sheetName val="Riesg Corrupc"/>
      <sheetName val="Tabla Impacto"/>
      <sheetName val="Tabla probabilidad"/>
      <sheetName val="Tabla Valoración controles"/>
      <sheetName val="Opciones Tratamiento"/>
      <sheetName val="Hoja1"/>
    </sheetNames>
    <sheetDataSet>
      <sheetData sheetId="0"/>
      <sheetData sheetId="1"/>
      <sheetData sheetId="2"/>
      <sheetData sheetId="3">
        <row r="152">
          <cell r="B152" t="str">
            <v>Criterios</v>
          </cell>
        </row>
        <row r="153">
          <cell r="B153" t="str">
            <v>Afectación Económica o presupuestal</v>
          </cell>
        </row>
        <row r="154">
          <cell r="B154" t="str">
            <v>Pérdida Reputacional</v>
          </cell>
          <cell r="F154" t="str">
            <v>❌</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sheetData sheetId="7"/>
      <sheetData sheetId="8"/>
    </sheetDataSet>
  </externalBook>
</externalLink>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drive.google.com/drive/folders/1vMQX0h2f5Z-0CyHRbvhAf9klb5QniBJu?usp=sharing" TargetMode="External"/><Relationship Id="rId18" Type="http://schemas.openxmlformats.org/officeDocument/2006/relationships/hyperlink" Target="https://drive.google.com/drive/folders/1jbq9_leEH9AnIUXlFLQdgdydUQp0RK1J" TargetMode="External"/><Relationship Id="rId26" Type="http://schemas.openxmlformats.org/officeDocument/2006/relationships/hyperlink" Target="https://drive.google.com/drive/folders/17fwIjrJ5UwRZmpqqzKsTYnbDsGcwGVkp" TargetMode="External"/><Relationship Id="rId39" Type="http://schemas.openxmlformats.org/officeDocument/2006/relationships/hyperlink" Target="https://drive.google.com/drive/folders/1PCNbwKQBJB_N4AOdfDLQmhsoaqAL8TXy" TargetMode="External"/><Relationship Id="rId21" Type="http://schemas.openxmlformats.org/officeDocument/2006/relationships/hyperlink" Target="http://www.idep.edu.co/?q=content/gd-07-proceso-de-gesti%C3%B3n-documental" TargetMode="External"/><Relationship Id="rId34" Type="http://schemas.openxmlformats.org/officeDocument/2006/relationships/hyperlink" Target="https://docs.google.com/spreadsheets/d/1uzdZQiXoqDD3pnB6DMchqA3JB9vIP7jq/edit" TargetMode="External"/><Relationship Id="rId42" Type="http://schemas.openxmlformats.org/officeDocument/2006/relationships/drawing" Target="../drawings/drawing2.xml"/><Relationship Id="rId7" Type="http://schemas.openxmlformats.org/officeDocument/2006/relationships/hyperlink" Target="https://docs.google.com/spreadsheets/d/13YJUS7QBsncmre-Ki045iHiNNgBW31gR/edit" TargetMode="External"/><Relationship Id="rId2" Type="http://schemas.openxmlformats.org/officeDocument/2006/relationships/hyperlink" Target="https://docs.google.com/spreadsheets/d/1e9V8F-x_KBu93QlHeEGukt6Eq8l1vFA7/edit?usp=sharing&amp;ouid=111011268865304940598&amp;rtpof=true&amp;sd=true" TargetMode="External"/><Relationship Id="rId16" Type="http://schemas.openxmlformats.org/officeDocument/2006/relationships/hyperlink" Target="https://drive.google.com/drive/folders/1RVhbbFxYDfEEGusYkvSx3ow1o0ZE67qQ" TargetMode="External"/><Relationship Id="rId20" Type="http://schemas.openxmlformats.org/officeDocument/2006/relationships/hyperlink" Target="https://drive.google.com/drive/u/1/folders/16b7XM-R70Yd21exQAcUp7wk-k0l-jNMq" TargetMode="External"/><Relationship Id="rId29" Type="http://schemas.openxmlformats.org/officeDocument/2006/relationships/hyperlink" Target="https://drive.google.com/drive/folders/1N1mtuLPanM52Mbg6eEV7TAdC0OiNquWo?usp=sharing" TargetMode="External"/><Relationship Id="rId41" Type="http://schemas.openxmlformats.org/officeDocument/2006/relationships/hyperlink" Target="https://drive.google.com/drive/folders/1_Zy4WhWcA6dKVPhrzeFjhnCXNHsHAg4q" TargetMode="External"/><Relationship Id="rId1" Type="http://schemas.openxmlformats.org/officeDocument/2006/relationships/hyperlink" Target="https://docs.google.com/spreadsheets/d/1e9V8F-x_KBu93QlHeEGukt6Eq8l1vFA7/edit" TargetMode="External"/><Relationship Id="rId6" Type="http://schemas.openxmlformats.org/officeDocument/2006/relationships/hyperlink" Target="https://docs.google.com/spreadsheets/d/13YJUS7QBsncmre-Ki045iHiNNgBW31gR/edit" TargetMode="External"/><Relationship Id="rId11" Type="http://schemas.openxmlformats.org/officeDocument/2006/relationships/hyperlink" Target="https://docs.google.com/spreadsheets/d/1e9V8F-x_KBu93QlHeEGukt6Eq8l1vFA7/edit?usp=sharing&amp;ouid=111011268865304940598&amp;rtpof=true&amp;sd=true" TargetMode="External"/><Relationship Id="rId24" Type="http://schemas.openxmlformats.org/officeDocument/2006/relationships/hyperlink" Target="https://drive.google.com/drive/folders/17fwIjrJ5UwRZmpqqzKsTYnbDsGcwGVkp" TargetMode="External"/><Relationship Id="rId32" Type="http://schemas.openxmlformats.org/officeDocument/2006/relationships/hyperlink" Target="https://docs.google.com/spreadsheets/d/1uzdZQiXoqDD3pnB6DMchqA3JB9vIP7jq/edit" TargetMode="External"/><Relationship Id="rId37" Type="http://schemas.openxmlformats.org/officeDocument/2006/relationships/hyperlink" Target="https://drive.google.com/drive/folders/19dtJeRMDD9VVBnxh1S1nLH3nEfX3T8Ac" TargetMode="External"/><Relationship Id="rId40" Type="http://schemas.openxmlformats.org/officeDocument/2006/relationships/hyperlink" Target="https://drive.google.com/drive/folders/1aM9K3-e6CaJcaBGGZZ89MYgOktnuQbtO" TargetMode="External"/><Relationship Id="rId5" Type="http://schemas.openxmlformats.org/officeDocument/2006/relationships/hyperlink" Target="https://docs.google.com/spreadsheets/d/13YJUS7QBsncmre-Ki045iHiNNgBW31gR/edit" TargetMode="External"/><Relationship Id="rId15" Type="http://schemas.openxmlformats.org/officeDocument/2006/relationships/hyperlink" Target="https://drive.google.com/drive/folders/1jbq9_leEH9AnIUXlFLQdgdydUQp0RK1J" TargetMode="External"/><Relationship Id="rId23" Type="http://schemas.openxmlformats.org/officeDocument/2006/relationships/hyperlink" Target="https://drive.google.com/drive/folders/1WIPmudejCdgPUp4A2Dcf9ucdK7CKlzkk" TargetMode="External"/><Relationship Id="rId28" Type="http://schemas.openxmlformats.org/officeDocument/2006/relationships/hyperlink" Target="https://drive.google.com/drive/folders/1o2mopiI4zJT3Qtz76AFBJ7a769zYsIm0?usp=sharing" TargetMode="External"/><Relationship Id="rId36" Type="http://schemas.openxmlformats.org/officeDocument/2006/relationships/hyperlink" Target="https://docs.google.com/spreadsheets/d/1uzdZQiXoqDD3pnB6DMchqA3JB9vIP7jq/edit" TargetMode="External"/><Relationship Id="rId10" Type="http://schemas.openxmlformats.org/officeDocument/2006/relationships/hyperlink" Target="https://docs.google.com/spreadsheets/d/14HuBGDZiXCGWZfjBJ33Rnbpj1JVnvfxuQK55Fnpf1wU/edit" TargetMode="External"/><Relationship Id="rId19" Type="http://schemas.openxmlformats.org/officeDocument/2006/relationships/hyperlink" Target="https://drive.google.com/drive/folders/1jbq9_leEH9AnIUXlFLQdgdydUQp0RK1J" TargetMode="External"/><Relationship Id="rId31" Type="http://schemas.openxmlformats.org/officeDocument/2006/relationships/hyperlink" Target="https://docs.google.com/spreadsheets/d/1uzdZQiXoqDD3pnB6DMchqA3JB9vIP7jq/edit" TargetMode="External"/><Relationship Id="rId4" Type="http://schemas.openxmlformats.org/officeDocument/2006/relationships/hyperlink" Target="https://drive.google.com/drive/folders/1vMQX0h2f5Z-0CyHRbvhAf9klb5QniBJu?usp=sharing" TargetMode="External"/><Relationship Id="rId9" Type="http://schemas.openxmlformats.org/officeDocument/2006/relationships/hyperlink" Target="https://drive.google.com/drive/folders/1aOnxTYpUF-MdS_DKpB8MuRSaaMa_Zogn" TargetMode="External"/><Relationship Id="rId14" Type="http://schemas.openxmlformats.org/officeDocument/2006/relationships/hyperlink" Target="https://drive.google.com/drive/folders/1jbq9_leEH9AnIUXlFLQdgdydUQp0RK1J" TargetMode="External"/><Relationship Id="rId22" Type="http://schemas.openxmlformats.org/officeDocument/2006/relationships/hyperlink" Target="https://drive.google.com/drive/u/1/folders/16b7XM-R70Yd21exQAcUp7wk-k0l-jNMq" TargetMode="External"/><Relationship Id="rId27" Type="http://schemas.openxmlformats.org/officeDocument/2006/relationships/hyperlink" Target="https://drive.google.com/drive/folders/17fwIjrJ5UwRZmpqqzKsTYnbDsGcwGVkp" TargetMode="External"/><Relationship Id="rId30" Type="http://schemas.openxmlformats.org/officeDocument/2006/relationships/hyperlink" Target="https://drive.google.com/drive/folders/1QkXy6cer5OWRLkZbwtPy8Q17rmH0kwyQ?usp=sharing" TargetMode="External"/><Relationship Id="rId35" Type="http://schemas.openxmlformats.org/officeDocument/2006/relationships/hyperlink" Target="https://docs.google.com/spreadsheets/d/1uzdZQiXoqDD3pnB6DMchqA3JB9vIP7jq/edit" TargetMode="External"/><Relationship Id="rId8" Type="http://schemas.openxmlformats.org/officeDocument/2006/relationships/hyperlink" Target="https://drive.google.com/drive/folders/1aOnxTYpUF-MdS_DKpB8MuRSaaMa_Zogn" TargetMode="External"/><Relationship Id="rId3" Type="http://schemas.openxmlformats.org/officeDocument/2006/relationships/hyperlink" Target="http://www.idep.edu.co/sites/default/files/FT-GD-07-24_Esquema_Publicacion_Informacion_V1_agosto_2022.xls" TargetMode="External"/><Relationship Id="rId12" Type="http://schemas.openxmlformats.org/officeDocument/2006/relationships/hyperlink" Target="https://docs.google.com/spreadsheets/d/1e9V8F-x_KBu93QlHeEGukt6Eq8l1vFA7/edit?usp=sharing&amp;ouid=111011268865304940598&amp;rtpof=true&amp;sd=true" TargetMode="External"/><Relationship Id="rId17" Type="http://schemas.openxmlformats.org/officeDocument/2006/relationships/hyperlink" Target="https://drive.google.com/drive/folders/1RVhbbFxYDfEEGusYkvSx3ow1o0ZE67qQ" TargetMode="External"/><Relationship Id="rId25" Type="http://schemas.openxmlformats.org/officeDocument/2006/relationships/hyperlink" Target="https://drive.google.com/drive/folders/17fwIjrJ5UwRZmpqqzKsTYnbDsGcwGVkp" TargetMode="External"/><Relationship Id="rId33" Type="http://schemas.openxmlformats.org/officeDocument/2006/relationships/hyperlink" Target="https://docs.google.com/spreadsheets/d/1uzdZQiXoqDD3pnB6DMchqA3JB9vIP7jq/edit" TargetMode="External"/><Relationship Id="rId38" Type="http://schemas.openxmlformats.org/officeDocument/2006/relationships/hyperlink" Target="https://drive.google.com/drive/folders/19dtJeRMDD9VVBnxh1S1nLH3nEfX3T8A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folders/18EXe7VqV5VOV7iUDPSC2lBqlZ_eT8h5R?usp=sharing" TargetMode="External"/><Relationship Id="rId13" Type="http://schemas.openxmlformats.org/officeDocument/2006/relationships/hyperlink" Target="https://drive.google.com/drive/folders/1jbq9_leEH9AnIUXlFLQdgdydUQp0RK1J" TargetMode="External"/><Relationship Id="rId18" Type="http://schemas.openxmlformats.org/officeDocument/2006/relationships/hyperlink" Target="https://drive.google.com/drive/folders/1L5S494YH8JcCm-MxujAISI8DHBnbTHb9?usp=sharing" TargetMode="External"/><Relationship Id="rId26" Type="http://schemas.openxmlformats.org/officeDocument/2006/relationships/comments" Target="../comments1.xml"/><Relationship Id="rId3" Type="http://schemas.openxmlformats.org/officeDocument/2006/relationships/hyperlink" Target="https://drive.google.com/drive/folders/18EXe7VqV5VOV7iUDPSC2lBqlZ_eT8h5R?usp=sharing" TargetMode="External"/><Relationship Id="rId21" Type="http://schemas.openxmlformats.org/officeDocument/2006/relationships/hyperlink" Target="http://www.idep.edu.co/?q=es/content/auditorias-internas" TargetMode="External"/><Relationship Id="rId7" Type="http://schemas.openxmlformats.org/officeDocument/2006/relationships/hyperlink" Target="https://drive.google.com/drive/folders/18EXe7VqV5VOV7iUDPSC2lBqlZ_eT8h5R" TargetMode="External"/><Relationship Id="rId12" Type="http://schemas.openxmlformats.org/officeDocument/2006/relationships/hyperlink" Target="http://www.idep.edu.co/?q=menu-transparencia" TargetMode="External"/><Relationship Id="rId17" Type="http://schemas.openxmlformats.org/officeDocument/2006/relationships/hyperlink" Target="https://docs.google.com/spreadsheets/d/19Dpd_gtYwppDSEHX47uejr4-DPrnzPHD/edit" TargetMode="External"/><Relationship Id="rId25" Type="http://schemas.openxmlformats.org/officeDocument/2006/relationships/vmlDrawing" Target="../drawings/vmlDrawing1.vml"/><Relationship Id="rId2" Type="http://schemas.openxmlformats.org/officeDocument/2006/relationships/hyperlink" Target="https://docs.google.com/spreadsheets/d/1JDupaphk3q7rb4-CCeYNwwBnYpn9ZEP7/edit" TargetMode="External"/><Relationship Id="rId16" Type="http://schemas.openxmlformats.org/officeDocument/2006/relationships/hyperlink" Target="https://drive.google.com/drive/u/1/folders/1SF6LdaIucVhLapjPhfe7_dnBDFWQZnrA" TargetMode="External"/><Relationship Id="rId20" Type="http://schemas.openxmlformats.org/officeDocument/2006/relationships/hyperlink" Target="http://www.idep.edu.co/?q=es/content/auditorias-internas" TargetMode="External"/><Relationship Id="rId1" Type="http://schemas.openxmlformats.org/officeDocument/2006/relationships/hyperlink" Target="https://docs.google.com/spreadsheets/d/1JDupaphk3q7rb4-CCeYNwwBnYpn9ZEP7/edit" TargetMode="External"/><Relationship Id="rId6" Type="http://schemas.openxmlformats.org/officeDocument/2006/relationships/hyperlink" Target="https://drive.google.com/drive/folders/18EXe7VqV5VOV7iUDPSC2lBqlZ_eT8h5R?usp=sharing" TargetMode="External"/><Relationship Id="rId11" Type="http://schemas.openxmlformats.org/officeDocument/2006/relationships/hyperlink" Target="http://www.idep.edu.co/?q=menu-transparencia" TargetMode="External"/><Relationship Id="rId24" Type="http://schemas.openxmlformats.org/officeDocument/2006/relationships/drawing" Target="../drawings/drawing3.xml"/><Relationship Id="rId5" Type="http://schemas.openxmlformats.org/officeDocument/2006/relationships/hyperlink" Target="https://drive.google.com/drive/folders/18EXe7VqV5VOV7iUDPSC2lBqlZ_eT8h5R?usp=sharing" TargetMode="External"/><Relationship Id="rId15" Type="http://schemas.openxmlformats.org/officeDocument/2006/relationships/hyperlink" Target="https://drive.google.com/drive/folders/1jbq9_leEH9AnIUXlFLQdgdydUQp0RK1J" TargetMode="External"/><Relationship Id="rId23" Type="http://schemas.openxmlformats.org/officeDocument/2006/relationships/hyperlink" Target="https://docs.google.com/spreadsheets/d/19Dpd_gtYwppDSEHX47uejr4-DPrnzPHD/edit" TargetMode="External"/><Relationship Id="rId10" Type="http://schemas.openxmlformats.org/officeDocument/2006/relationships/hyperlink" Target="https://drive.google.com/drive/folders/18EXe7VqV5VOV7iUDPSC2lBqlZ_eT8h5R" TargetMode="External"/><Relationship Id="rId19" Type="http://schemas.openxmlformats.org/officeDocument/2006/relationships/hyperlink" Target="http://www.idep.edu.co/?q=es/content/mapa-de-riesgos-por-proceso" TargetMode="External"/><Relationship Id="rId4" Type="http://schemas.openxmlformats.org/officeDocument/2006/relationships/hyperlink" Target="https://drive.google.com/drive/folders/18EXe7VqV5VOV7iUDPSC2lBqlZ_eT8h5R" TargetMode="External"/><Relationship Id="rId9" Type="http://schemas.openxmlformats.org/officeDocument/2006/relationships/hyperlink" Target="https://drive.google.com/drive/folders/18EXe7VqV5VOV7iUDPSC2lBqlZ_eT8h5R?usp=sharing" TargetMode="External"/><Relationship Id="rId14" Type="http://schemas.openxmlformats.org/officeDocument/2006/relationships/hyperlink" Target="https://drive.google.com/drive/folders/1jbq9_leEH9AnIUXlFLQdgdydUQp0RK1J" TargetMode="External"/><Relationship Id="rId22" Type="http://schemas.openxmlformats.org/officeDocument/2006/relationships/hyperlink" Target="https://drive.google.com/drive/u/1/folders/1SF6LdaIucVhLapjPhfe7_dnBDFWQZnrA"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Z1000"/>
  <sheetViews>
    <sheetView topLeftCell="A33" zoomScale="77" zoomScaleNormal="77" workbookViewId="0">
      <selection sqref="A1:Q1"/>
    </sheetView>
  </sheetViews>
  <sheetFormatPr baseColWidth="10" defaultColWidth="14.42578125" defaultRowHeight="15" customHeight="1"/>
  <cols>
    <col min="1" max="1" width="59.140625" customWidth="1"/>
    <col min="2" max="2" width="20.42578125" customWidth="1"/>
    <col min="3" max="3" width="24" customWidth="1"/>
    <col min="4" max="4" width="26" customWidth="1"/>
    <col min="5" max="5" width="28.140625" customWidth="1"/>
    <col min="6" max="6" width="34.7109375" customWidth="1"/>
    <col min="7" max="7" width="23.85546875" customWidth="1"/>
    <col min="8" max="8" width="30" customWidth="1"/>
    <col min="9" max="9" width="31.28515625" customWidth="1"/>
    <col min="10" max="10" width="24.28515625" customWidth="1"/>
    <col min="11" max="13" width="22.140625" customWidth="1"/>
    <col min="14" max="14" width="18.7109375" customWidth="1"/>
    <col min="15" max="15" width="29.85546875" customWidth="1"/>
    <col min="16" max="16" width="22.28515625" customWidth="1"/>
    <col min="17" max="17" width="31.5703125" customWidth="1"/>
    <col min="18" max="24" width="10" customWidth="1"/>
  </cols>
  <sheetData>
    <row r="1" spans="1:26" ht="102.75" customHeight="1">
      <c r="A1" s="315" t="s">
        <v>0</v>
      </c>
      <c r="B1" s="316"/>
      <c r="C1" s="316"/>
      <c r="D1" s="316"/>
      <c r="E1" s="316"/>
      <c r="F1" s="316"/>
      <c r="G1" s="316"/>
      <c r="H1" s="316"/>
      <c r="I1" s="316"/>
      <c r="J1" s="316"/>
      <c r="K1" s="316"/>
      <c r="L1" s="316"/>
      <c r="M1" s="316"/>
      <c r="N1" s="316"/>
      <c r="O1" s="316"/>
      <c r="P1" s="316"/>
      <c r="Q1" s="317"/>
      <c r="R1" s="1"/>
      <c r="S1" s="1"/>
      <c r="T1" s="1"/>
      <c r="U1" s="1"/>
      <c r="V1" s="1"/>
      <c r="W1" s="1"/>
      <c r="X1" s="1"/>
      <c r="Y1" s="1"/>
      <c r="Z1" s="1"/>
    </row>
    <row r="2" spans="1:26" ht="15" customHeight="1">
      <c r="A2" s="318"/>
      <c r="B2" s="319"/>
      <c r="C2" s="319"/>
      <c r="D2" s="319"/>
      <c r="E2" s="319"/>
      <c r="F2" s="319"/>
      <c r="G2" s="319"/>
      <c r="H2" s="319"/>
      <c r="I2" s="319"/>
      <c r="J2" s="319"/>
      <c r="K2" s="319"/>
      <c r="L2" s="319"/>
      <c r="M2" s="319"/>
      <c r="N2" s="320"/>
      <c r="O2" s="326" t="s">
        <v>1</v>
      </c>
      <c r="P2" s="327"/>
      <c r="Q2" s="329">
        <v>44561</v>
      </c>
      <c r="R2" s="1"/>
      <c r="S2" s="1"/>
      <c r="T2" s="1"/>
      <c r="U2" s="1"/>
      <c r="V2" s="1"/>
      <c r="W2" s="1"/>
      <c r="X2" s="1"/>
      <c r="Y2" s="1"/>
      <c r="Z2" s="1"/>
    </row>
    <row r="3" spans="1:26" ht="15.75" customHeight="1">
      <c r="A3" s="321"/>
      <c r="B3" s="314"/>
      <c r="C3" s="314"/>
      <c r="D3" s="314"/>
      <c r="E3" s="314"/>
      <c r="F3" s="314"/>
      <c r="G3" s="314"/>
      <c r="H3" s="314"/>
      <c r="I3" s="314"/>
      <c r="J3" s="314"/>
      <c r="K3" s="314"/>
      <c r="L3" s="314"/>
      <c r="M3" s="314"/>
      <c r="N3" s="322"/>
      <c r="O3" s="323"/>
      <c r="P3" s="328"/>
      <c r="Q3" s="330"/>
      <c r="R3" s="1"/>
      <c r="S3" s="1"/>
      <c r="T3" s="1"/>
      <c r="U3" s="1"/>
      <c r="V3" s="1"/>
      <c r="W3" s="1"/>
      <c r="X3" s="1"/>
      <c r="Y3" s="1"/>
      <c r="Z3" s="1"/>
    </row>
    <row r="4" spans="1:26" ht="15" customHeight="1">
      <c r="A4" s="321"/>
      <c r="B4" s="314"/>
      <c r="C4" s="314"/>
      <c r="D4" s="314"/>
      <c r="E4" s="314"/>
      <c r="F4" s="314"/>
      <c r="G4" s="314"/>
      <c r="H4" s="314"/>
      <c r="I4" s="314"/>
      <c r="J4" s="314"/>
      <c r="K4" s="314"/>
      <c r="L4" s="314"/>
      <c r="M4" s="314"/>
      <c r="N4" s="322"/>
      <c r="O4" s="326" t="s">
        <v>2</v>
      </c>
      <c r="P4" s="327"/>
      <c r="Q4" s="329">
        <v>44681</v>
      </c>
      <c r="R4" s="1"/>
      <c r="S4" s="1"/>
      <c r="T4" s="1"/>
      <c r="U4" s="1"/>
      <c r="V4" s="1"/>
      <c r="W4" s="1"/>
      <c r="X4" s="1"/>
      <c r="Y4" s="1"/>
      <c r="Z4" s="1"/>
    </row>
    <row r="5" spans="1:26" ht="15.75" customHeight="1">
      <c r="A5" s="321"/>
      <c r="B5" s="314"/>
      <c r="C5" s="314"/>
      <c r="D5" s="314"/>
      <c r="E5" s="314"/>
      <c r="F5" s="314"/>
      <c r="G5" s="314"/>
      <c r="H5" s="314"/>
      <c r="I5" s="314"/>
      <c r="J5" s="314"/>
      <c r="K5" s="314"/>
      <c r="L5" s="314"/>
      <c r="M5" s="314"/>
      <c r="N5" s="322"/>
      <c r="O5" s="323"/>
      <c r="P5" s="328"/>
      <c r="Q5" s="330"/>
      <c r="R5" s="1"/>
      <c r="S5" s="1"/>
      <c r="T5" s="1"/>
      <c r="U5" s="1"/>
      <c r="V5" s="1"/>
      <c r="W5" s="1"/>
      <c r="X5" s="1"/>
      <c r="Y5" s="1"/>
      <c r="Z5" s="1"/>
    </row>
    <row r="6" spans="1:26" ht="48" customHeight="1">
      <c r="A6" s="323"/>
      <c r="B6" s="324"/>
      <c r="C6" s="324"/>
      <c r="D6" s="324"/>
      <c r="E6" s="324"/>
      <c r="F6" s="324"/>
      <c r="G6" s="324"/>
      <c r="H6" s="324"/>
      <c r="I6" s="324"/>
      <c r="J6" s="324"/>
      <c r="K6" s="324"/>
      <c r="L6" s="324"/>
      <c r="M6" s="324"/>
      <c r="N6" s="325"/>
      <c r="O6" s="331" t="s">
        <v>3</v>
      </c>
      <c r="P6" s="332"/>
      <c r="Q6" s="2">
        <v>44592</v>
      </c>
      <c r="R6" s="1"/>
      <c r="S6" s="1"/>
      <c r="T6" s="1"/>
      <c r="U6" s="1"/>
      <c r="V6" s="1"/>
      <c r="W6" s="1"/>
      <c r="X6" s="1"/>
      <c r="Y6" s="1"/>
      <c r="Z6" s="1"/>
    </row>
    <row r="7" spans="1:26" ht="15.75" customHeight="1">
      <c r="A7" s="3"/>
      <c r="B7" s="3"/>
      <c r="C7" s="3"/>
      <c r="D7" s="3"/>
      <c r="E7" s="3"/>
      <c r="F7" s="3"/>
      <c r="G7" s="3"/>
      <c r="H7" s="3"/>
      <c r="I7" s="3"/>
      <c r="J7" s="3"/>
      <c r="K7" s="3"/>
      <c r="L7" s="3"/>
      <c r="M7" s="3"/>
      <c r="N7" s="3"/>
      <c r="O7" s="3"/>
      <c r="P7" s="3"/>
      <c r="Q7" s="3"/>
      <c r="R7" s="1"/>
      <c r="S7" s="1"/>
      <c r="T7" s="1"/>
      <c r="U7" s="1"/>
      <c r="V7" s="1"/>
      <c r="W7" s="1"/>
      <c r="X7" s="1"/>
      <c r="Y7" s="1"/>
      <c r="Z7" s="1"/>
    </row>
    <row r="8" spans="1:26" ht="18.75" customHeight="1">
      <c r="A8" s="310" t="s">
        <v>4</v>
      </c>
      <c r="B8" s="311"/>
      <c r="C8" s="311"/>
      <c r="D8" s="311"/>
      <c r="E8" s="311"/>
      <c r="F8" s="311"/>
      <c r="G8" s="311"/>
      <c r="H8" s="311"/>
      <c r="I8" s="311"/>
      <c r="J8" s="311"/>
      <c r="K8" s="311"/>
      <c r="L8" s="311"/>
      <c r="M8" s="311"/>
      <c r="N8" s="312"/>
      <c r="O8" s="3"/>
      <c r="P8" s="3"/>
      <c r="Q8" s="3"/>
      <c r="R8" s="1"/>
      <c r="S8" s="1"/>
      <c r="T8" s="1"/>
      <c r="U8" s="1"/>
      <c r="V8" s="1"/>
      <c r="W8" s="1"/>
      <c r="X8" s="1"/>
      <c r="Y8" s="1"/>
      <c r="Z8" s="1"/>
    </row>
    <row r="9" spans="1:26" ht="60" customHeight="1">
      <c r="A9" s="4" t="s">
        <v>5</v>
      </c>
      <c r="B9" s="4" t="s">
        <v>6</v>
      </c>
      <c r="C9" s="4" t="s">
        <v>7</v>
      </c>
      <c r="D9" s="4" t="s">
        <v>8</v>
      </c>
      <c r="E9" s="4" t="s">
        <v>9</v>
      </c>
      <c r="F9" s="4" t="s">
        <v>10</v>
      </c>
      <c r="G9" s="4" t="s">
        <v>11</v>
      </c>
      <c r="H9" s="5" t="s">
        <v>12</v>
      </c>
      <c r="I9" s="5" t="s">
        <v>13</v>
      </c>
      <c r="J9" s="4" t="s">
        <v>14</v>
      </c>
      <c r="K9" s="4" t="s">
        <v>15</v>
      </c>
      <c r="L9" s="4" t="s">
        <v>16</v>
      </c>
      <c r="M9" s="4" t="s">
        <v>17</v>
      </c>
      <c r="N9" s="4" t="s">
        <v>18</v>
      </c>
      <c r="O9" s="3"/>
      <c r="P9" s="3"/>
      <c r="Q9" s="3"/>
      <c r="R9" s="1"/>
      <c r="S9" s="1"/>
      <c r="T9" s="1"/>
      <c r="U9" s="1"/>
      <c r="V9" s="1"/>
      <c r="W9" s="1"/>
      <c r="X9" s="1"/>
      <c r="Y9" s="1"/>
      <c r="Z9" s="1"/>
    </row>
    <row r="10" spans="1:26">
      <c r="A10" s="6" t="s">
        <v>19</v>
      </c>
      <c r="B10" s="7">
        <v>2</v>
      </c>
      <c r="C10" s="8"/>
      <c r="D10" s="8"/>
      <c r="E10" s="8"/>
      <c r="F10" s="8"/>
      <c r="G10" s="8"/>
      <c r="H10" s="8"/>
      <c r="I10" s="8"/>
      <c r="J10" s="8"/>
      <c r="K10" s="8">
        <v>0</v>
      </c>
      <c r="L10" s="8"/>
      <c r="M10" s="8"/>
      <c r="N10" s="9">
        <f t="shared" ref="N10:N23" si="0">SUM(B10:M10)</f>
        <v>2</v>
      </c>
      <c r="O10" s="3"/>
      <c r="P10" s="3"/>
      <c r="Q10" s="3"/>
      <c r="R10" s="1"/>
      <c r="S10" s="1"/>
      <c r="T10" s="1"/>
      <c r="U10" s="1"/>
      <c r="V10" s="1"/>
      <c r="W10" s="1"/>
      <c r="X10" s="1"/>
      <c r="Y10" s="1"/>
      <c r="Z10" s="1"/>
    </row>
    <row r="11" spans="1:26">
      <c r="A11" s="6" t="s">
        <v>20</v>
      </c>
      <c r="B11" s="10"/>
      <c r="C11" s="11">
        <v>2</v>
      </c>
      <c r="D11" s="11"/>
      <c r="E11" s="11"/>
      <c r="F11" s="11"/>
      <c r="G11" s="11"/>
      <c r="H11" s="11"/>
      <c r="I11" s="11"/>
      <c r="J11" s="8"/>
      <c r="K11" s="11">
        <v>1</v>
      </c>
      <c r="L11" s="11"/>
      <c r="M11" s="11"/>
      <c r="N11" s="9">
        <f t="shared" si="0"/>
        <v>3</v>
      </c>
      <c r="O11" s="3"/>
      <c r="P11" s="3"/>
      <c r="Q11" s="3"/>
      <c r="R11" s="1"/>
      <c r="S11" s="1"/>
      <c r="T11" s="1"/>
      <c r="U11" s="1"/>
      <c r="V11" s="1"/>
      <c r="W11" s="1"/>
      <c r="X11" s="1"/>
      <c r="Y11" s="1"/>
      <c r="Z11" s="1"/>
    </row>
    <row r="12" spans="1:26">
      <c r="A12" s="6" t="s">
        <v>21</v>
      </c>
      <c r="B12" s="7">
        <v>1</v>
      </c>
      <c r="C12" s="8"/>
      <c r="D12" s="8"/>
      <c r="E12" s="8"/>
      <c r="F12" s="8"/>
      <c r="G12" s="8"/>
      <c r="H12" s="8"/>
      <c r="I12" s="8"/>
      <c r="J12" s="8"/>
      <c r="K12" s="8">
        <v>1</v>
      </c>
      <c r="L12" s="8"/>
      <c r="M12" s="8"/>
      <c r="N12" s="9">
        <f t="shared" si="0"/>
        <v>2</v>
      </c>
      <c r="O12" s="3"/>
      <c r="P12" s="3"/>
      <c r="Q12" s="3"/>
      <c r="R12" s="1"/>
      <c r="S12" s="1"/>
      <c r="T12" s="1"/>
      <c r="U12" s="1"/>
      <c r="V12" s="1"/>
      <c r="W12" s="1"/>
      <c r="X12" s="1"/>
      <c r="Y12" s="1"/>
      <c r="Z12" s="1"/>
    </row>
    <row r="13" spans="1:26">
      <c r="A13" s="12" t="s">
        <v>22</v>
      </c>
      <c r="B13" s="13">
        <v>1</v>
      </c>
      <c r="C13" s="14"/>
      <c r="D13" s="14"/>
      <c r="E13" s="14"/>
      <c r="F13" s="14"/>
      <c r="G13" s="14"/>
      <c r="H13" s="14"/>
      <c r="I13" s="14"/>
      <c r="J13" s="14"/>
      <c r="K13" s="14">
        <v>1</v>
      </c>
      <c r="L13" s="14"/>
      <c r="M13" s="14">
        <v>1</v>
      </c>
      <c r="N13" s="15">
        <f t="shared" si="0"/>
        <v>3</v>
      </c>
      <c r="O13" s="3"/>
      <c r="P13" s="3"/>
      <c r="Q13" s="3"/>
      <c r="R13" s="1"/>
      <c r="S13" s="1"/>
      <c r="T13" s="1"/>
      <c r="U13" s="1"/>
      <c r="V13" s="1"/>
      <c r="W13" s="1"/>
      <c r="X13" s="1"/>
      <c r="Y13" s="1"/>
      <c r="Z13" s="1"/>
    </row>
    <row r="14" spans="1:26">
      <c r="A14" s="16" t="s">
        <v>23</v>
      </c>
      <c r="B14" s="17"/>
      <c r="C14" s="18"/>
      <c r="D14" s="18">
        <v>1</v>
      </c>
      <c r="E14" s="18"/>
      <c r="F14" s="18"/>
      <c r="G14" s="18"/>
      <c r="H14" s="18"/>
      <c r="I14" s="18"/>
      <c r="J14" s="18"/>
      <c r="K14" s="18">
        <v>1</v>
      </c>
      <c r="L14" s="18"/>
      <c r="M14" s="18"/>
      <c r="N14" s="19">
        <f t="shared" si="0"/>
        <v>2</v>
      </c>
      <c r="O14" s="3"/>
      <c r="P14" s="3"/>
      <c r="Q14" s="3"/>
      <c r="R14" s="1"/>
      <c r="S14" s="1"/>
      <c r="T14" s="1"/>
      <c r="U14" s="1"/>
      <c r="V14" s="1"/>
      <c r="W14" s="1"/>
      <c r="X14" s="1"/>
      <c r="Y14" s="1"/>
      <c r="Z14" s="1"/>
    </row>
    <row r="15" spans="1:26">
      <c r="A15" s="16" t="s">
        <v>24</v>
      </c>
      <c r="B15" s="17">
        <v>1</v>
      </c>
      <c r="C15" s="18"/>
      <c r="D15" s="18"/>
      <c r="E15" s="18"/>
      <c r="F15" s="18"/>
      <c r="G15" s="18"/>
      <c r="H15" s="18"/>
      <c r="I15" s="18"/>
      <c r="J15" s="18"/>
      <c r="K15" s="18">
        <v>0</v>
      </c>
      <c r="L15" s="18"/>
      <c r="M15" s="18"/>
      <c r="N15" s="19">
        <f t="shared" si="0"/>
        <v>1</v>
      </c>
      <c r="O15" s="3"/>
      <c r="P15" s="3"/>
      <c r="Q15" s="3"/>
      <c r="R15" s="1"/>
      <c r="S15" s="1"/>
      <c r="T15" s="1"/>
      <c r="U15" s="1"/>
      <c r="V15" s="1"/>
      <c r="W15" s="1"/>
      <c r="X15" s="1"/>
      <c r="Y15" s="1"/>
      <c r="Z15" s="1"/>
    </row>
    <row r="16" spans="1:26">
      <c r="A16" s="16" t="s">
        <v>25</v>
      </c>
      <c r="B16" s="17"/>
      <c r="C16" s="18"/>
      <c r="D16" s="18">
        <v>2</v>
      </c>
      <c r="E16" s="18"/>
      <c r="F16" s="18"/>
      <c r="G16" s="18"/>
      <c r="H16" s="18"/>
      <c r="I16" s="18"/>
      <c r="J16" s="18"/>
      <c r="K16" s="18">
        <v>0</v>
      </c>
      <c r="L16" s="18"/>
      <c r="M16" s="18"/>
      <c r="N16" s="19">
        <f t="shared" si="0"/>
        <v>2</v>
      </c>
      <c r="O16" s="3"/>
      <c r="P16" s="3"/>
      <c r="Q16" s="3"/>
      <c r="R16" s="1"/>
      <c r="S16" s="1"/>
      <c r="T16" s="1"/>
      <c r="U16" s="1"/>
      <c r="V16" s="1"/>
      <c r="W16" s="1"/>
      <c r="X16" s="1"/>
      <c r="Y16" s="1"/>
      <c r="Z16" s="1"/>
    </row>
    <row r="17" spans="1:26">
      <c r="A17" s="16" t="s">
        <v>26</v>
      </c>
      <c r="B17" s="17"/>
      <c r="C17" s="18"/>
      <c r="D17" s="18"/>
      <c r="E17" s="18"/>
      <c r="F17" s="18"/>
      <c r="G17" s="18">
        <v>2</v>
      </c>
      <c r="H17" s="18"/>
      <c r="I17" s="18"/>
      <c r="J17" s="18"/>
      <c r="K17" s="18">
        <v>1</v>
      </c>
      <c r="L17" s="18"/>
      <c r="M17" s="18"/>
      <c r="N17" s="19">
        <f t="shared" si="0"/>
        <v>3</v>
      </c>
      <c r="O17" s="3"/>
      <c r="P17" s="3"/>
      <c r="Q17" s="3"/>
      <c r="R17" s="1"/>
      <c r="S17" s="1"/>
      <c r="T17" s="1"/>
      <c r="U17" s="1"/>
      <c r="V17" s="1"/>
      <c r="W17" s="1"/>
      <c r="X17" s="1"/>
      <c r="Y17" s="1"/>
      <c r="Z17" s="1"/>
    </row>
    <row r="18" spans="1:26" ht="15.75" customHeight="1">
      <c r="A18" s="16" t="s">
        <v>27</v>
      </c>
      <c r="B18" s="17"/>
      <c r="C18" s="18"/>
      <c r="D18" s="18"/>
      <c r="E18" s="18"/>
      <c r="F18" s="18"/>
      <c r="G18" s="18"/>
      <c r="H18" s="18"/>
      <c r="I18" s="18"/>
      <c r="J18" s="18"/>
      <c r="K18" s="18">
        <v>1</v>
      </c>
      <c r="L18" s="18"/>
      <c r="M18" s="18"/>
      <c r="N18" s="19">
        <f t="shared" si="0"/>
        <v>1</v>
      </c>
      <c r="O18" s="3"/>
      <c r="P18" s="3"/>
      <c r="Q18" s="3"/>
      <c r="R18" s="1"/>
      <c r="S18" s="1"/>
      <c r="T18" s="1"/>
      <c r="U18" s="1"/>
      <c r="V18" s="1"/>
      <c r="W18" s="1"/>
      <c r="X18" s="1"/>
      <c r="Y18" s="1"/>
      <c r="Z18" s="1"/>
    </row>
    <row r="19" spans="1:26">
      <c r="A19" s="16" t="s">
        <v>28</v>
      </c>
      <c r="B19" s="17">
        <v>2</v>
      </c>
      <c r="C19" s="18"/>
      <c r="D19" s="18"/>
      <c r="E19" s="18"/>
      <c r="F19" s="18">
        <v>2</v>
      </c>
      <c r="G19" s="18"/>
      <c r="H19" s="18"/>
      <c r="I19" s="18"/>
      <c r="J19" s="18"/>
      <c r="K19" s="18">
        <v>3</v>
      </c>
      <c r="L19" s="18"/>
      <c r="M19" s="18"/>
      <c r="N19" s="19">
        <f t="shared" si="0"/>
        <v>7</v>
      </c>
      <c r="O19" s="3"/>
      <c r="P19" s="3"/>
      <c r="Q19" s="3"/>
      <c r="R19" s="1"/>
      <c r="S19" s="1"/>
      <c r="T19" s="1"/>
      <c r="U19" s="1"/>
      <c r="V19" s="1"/>
      <c r="W19" s="1"/>
      <c r="X19" s="1"/>
      <c r="Y19" s="1"/>
      <c r="Z19" s="1"/>
    </row>
    <row r="20" spans="1:26">
      <c r="A20" s="16" t="s">
        <v>29</v>
      </c>
      <c r="B20" s="17">
        <v>1</v>
      </c>
      <c r="C20" s="18"/>
      <c r="D20" s="18"/>
      <c r="E20" s="18"/>
      <c r="F20" s="18"/>
      <c r="G20" s="18"/>
      <c r="H20" s="18"/>
      <c r="I20" s="18"/>
      <c r="J20" s="18"/>
      <c r="K20" s="18">
        <v>1</v>
      </c>
      <c r="L20" s="18"/>
      <c r="M20" s="18"/>
      <c r="N20" s="19">
        <f t="shared" si="0"/>
        <v>2</v>
      </c>
      <c r="O20" s="3"/>
      <c r="P20" s="3"/>
      <c r="Q20" s="3"/>
      <c r="R20" s="1"/>
      <c r="S20" s="1"/>
      <c r="T20" s="1"/>
      <c r="U20" s="1"/>
      <c r="V20" s="1"/>
      <c r="W20" s="1"/>
      <c r="X20" s="1"/>
      <c r="Y20" s="1"/>
      <c r="Z20" s="1"/>
    </row>
    <row r="21" spans="1:26" ht="15.75" customHeight="1">
      <c r="A21" s="16" t="s">
        <v>30</v>
      </c>
      <c r="B21" s="17"/>
      <c r="C21" s="18"/>
      <c r="D21" s="18"/>
      <c r="E21" s="18"/>
      <c r="F21" s="18"/>
      <c r="G21" s="18"/>
      <c r="H21" s="18"/>
      <c r="I21" s="18">
        <v>3</v>
      </c>
      <c r="J21" s="18"/>
      <c r="K21" s="18">
        <v>0</v>
      </c>
      <c r="L21" s="18"/>
      <c r="M21" s="18"/>
      <c r="N21" s="19">
        <f t="shared" si="0"/>
        <v>3</v>
      </c>
      <c r="O21" s="3"/>
      <c r="P21" s="3"/>
      <c r="Q21" s="3"/>
      <c r="R21" s="1"/>
      <c r="S21" s="1"/>
      <c r="T21" s="1"/>
      <c r="U21" s="1"/>
      <c r="V21" s="1"/>
      <c r="W21" s="1"/>
      <c r="X21" s="1"/>
      <c r="Y21" s="1"/>
      <c r="Z21" s="1"/>
    </row>
    <row r="22" spans="1:26" ht="15.75" customHeight="1">
      <c r="A22" s="20" t="s">
        <v>31</v>
      </c>
      <c r="B22" s="21"/>
      <c r="C22" s="22"/>
      <c r="D22" s="22"/>
      <c r="E22" s="22">
        <v>1</v>
      </c>
      <c r="F22" s="22"/>
      <c r="G22" s="22"/>
      <c r="H22" s="22"/>
      <c r="I22" s="22"/>
      <c r="J22" s="22"/>
      <c r="K22" s="22">
        <v>0</v>
      </c>
      <c r="L22" s="22"/>
      <c r="M22" s="22"/>
      <c r="N22" s="23">
        <f t="shared" si="0"/>
        <v>1</v>
      </c>
      <c r="O22" s="3"/>
      <c r="P22" s="3"/>
      <c r="Q22" s="3"/>
      <c r="R22" s="1"/>
      <c r="S22" s="1"/>
      <c r="T22" s="1"/>
      <c r="U22" s="1"/>
      <c r="V22" s="1"/>
      <c r="W22" s="1"/>
      <c r="X22" s="1"/>
      <c r="Y22" s="1"/>
      <c r="Z22" s="1"/>
    </row>
    <row r="23" spans="1:26" ht="15.75" customHeight="1">
      <c r="A23" s="20" t="s">
        <v>32</v>
      </c>
      <c r="B23" s="21"/>
      <c r="C23" s="22"/>
      <c r="D23" s="22"/>
      <c r="E23" s="22"/>
      <c r="F23" s="22"/>
      <c r="G23" s="22"/>
      <c r="H23" s="22">
        <v>1</v>
      </c>
      <c r="I23" s="22"/>
      <c r="J23" s="22"/>
      <c r="K23" s="22">
        <v>1</v>
      </c>
      <c r="L23" s="22"/>
      <c r="M23" s="22"/>
      <c r="N23" s="23">
        <f t="shared" si="0"/>
        <v>2</v>
      </c>
      <c r="O23" s="3"/>
      <c r="P23" s="3"/>
      <c r="Q23" s="3"/>
      <c r="R23" s="1"/>
      <c r="S23" s="1"/>
      <c r="T23" s="1"/>
      <c r="U23" s="1"/>
      <c r="V23" s="1"/>
      <c r="W23" s="1"/>
      <c r="X23" s="1"/>
      <c r="Y23" s="1"/>
      <c r="Z23" s="1"/>
    </row>
    <row r="24" spans="1:26" ht="15.75" customHeight="1">
      <c r="A24" s="24" t="s">
        <v>18</v>
      </c>
      <c r="B24" s="25">
        <f t="shared" ref="B24:N24" si="1">SUM(B10:B23)</f>
        <v>8</v>
      </c>
      <c r="C24" s="25">
        <f t="shared" si="1"/>
        <v>2</v>
      </c>
      <c r="D24" s="25">
        <f t="shared" si="1"/>
        <v>3</v>
      </c>
      <c r="E24" s="25">
        <f t="shared" si="1"/>
        <v>1</v>
      </c>
      <c r="F24" s="25">
        <f t="shared" si="1"/>
        <v>2</v>
      </c>
      <c r="G24" s="25">
        <f t="shared" si="1"/>
        <v>2</v>
      </c>
      <c r="H24" s="25">
        <f t="shared" si="1"/>
        <v>1</v>
      </c>
      <c r="I24" s="25">
        <f t="shared" si="1"/>
        <v>3</v>
      </c>
      <c r="J24" s="25">
        <f t="shared" si="1"/>
        <v>0</v>
      </c>
      <c r="K24" s="25">
        <f t="shared" si="1"/>
        <v>11</v>
      </c>
      <c r="L24" s="25">
        <f t="shared" si="1"/>
        <v>0</v>
      </c>
      <c r="M24" s="25">
        <f t="shared" si="1"/>
        <v>1</v>
      </c>
      <c r="N24" s="25">
        <f t="shared" si="1"/>
        <v>34</v>
      </c>
      <c r="O24" s="3"/>
      <c r="P24" s="3"/>
      <c r="Q24" s="3"/>
      <c r="R24" s="1"/>
      <c r="S24" s="1"/>
      <c r="T24" s="1"/>
      <c r="U24" s="1"/>
      <c r="V24" s="1"/>
      <c r="W24" s="1"/>
      <c r="X24" s="1"/>
      <c r="Y24" s="1"/>
      <c r="Z24" s="1"/>
    </row>
    <row r="25" spans="1:26" ht="15.75" customHeight="1">
      <c r="A25" s="3"/>
      <c r="B25" s="3"/>
      <c r="C25" s="3"/>
      <c r="D25" s="3"/>
      <c r="E25" s="3"/>
      <c r="F25" s="3"/>
      <c r="G25" s="3"/>
      <c r="H25" s="3"/>
      <c r="I25" s="3"/>
      <c r="J25" s="3"/>
      <c r="K25" s="3"/>
      <c r="L25" s="3"/>
      <c r="M25" s="3"/>
      <c r="N25" s="3"/>
      <c r="O25" s="3"/>
      <c r="P25" s="3"/>
      <c r="Q25" s="3"/>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6"/>
      <c r="B47" s="26"/>
      <c r="C47" s="26"/>
      <c r="D47" s="26"/>
      <c r="E47" s="26"/>
      <c r="F47" s="27"/>
      <c r="G47" s="27"/>
      <c r="H47" s="1"/>
      <c r="I47" s="1"/>
      <c r="J47" s="1"/>
      <c r="K47" s="1"/>
      <c r="L47" s="1"/>
      <c r="M47" s="1"/>
      <c r="N47" s="1"/>
      <c r="O47" s="1"/>
      <c r="P47" s="1"/>
      <c r="Q47" s="1"/>
      <c r="R47" s="1"/>
      <c r="S47" s="1"/>
      <c r="T47" s="1"/>
      <c r="U47" s="1"/>
      <c r="V47" s="1"/>
      <c r="W47" s="1"/>
      <c r="X47" s="1"/>
      <c r="Y47" s="1"/>
      <c r="Z47" s="1"/>
    </row>
    <row r="48" spans="1:26" ht="15.75" customHeight="1">
      <c r="A48" s="26"/>
      <c r="B48" s="26"/>
      <c r="C48" s="26"/>
      <c r="D48" s="26"/>
      <c r="E48" s="26"/>
      <c r="F48" s="28"/>
      <c r="G48" s="28"/>
      <c r="H48" s="1"/>
      <c r="I48" s="1"/>
      <c r="J48" s="1"/>
      <c r="K48" s="1"/>
      <c r="L48" s="1"/>
      <c r="M48" s="1"/>
      <c r="N48" s="1"/>
      <c r="O48" s="1"/>
      <c r="P48" s="1"/>
      <c r="Q48" s="1"/>
      <c r="R48" s="1"/>
      <c r="S48" s="1"/>
      <c r="T48" s="1"/>
      <c r="U48" s="1"/>
      <c r="V48" s="1"/>
      <c r="W48" s="1"/>
      <c r="X48" s="1"/>
      <c r="Y48" s="1"/>
      <c r="Z48" s="1"/>
    </row>
    <row r="49" spans="1:26" ht="15.75" customHeight="1">
      <c r="A49" s="26"/>
      <c r="B49" s="26"/>
      <c r="C49" s="26"/>
      <c r="D49" s="26"/>
      <c r="E49" s="26"/>
      <c r="F49" s="28"/>
      <c r="G49" s="28"/>
      <c r="H49" s="1"/>
      <c r="I49" s="1"/>
      <c r="J49" s="1"/>
      <c r="K49" s="1"/>
      <c r="L49" s="1"/>
      <c r="M49" s="1"/>
      <c r="N49" s="1"/>
      <c r="O49" s="1"/>
      <c r="P49" s="1"/>
      <c r="Q49" s="1"/>
      <c r="R49" s="1"/>
      <c r="S49" s="1"/>
      <c r="T49" s="1"/>
      <c r="U49" s="1"/>
      <c r="V49" s="1"/>
      <c r="W49" s="1"/>
      <c r="X49" s="1"/>
      <c r="Y49" s="1"/>
      <c r="Z49" s="1"/>
    </row>
    <row r="50" spans="1:26" ht="15.75" customHeight="1">
      <c r="A50" s="26"/>
      <c r="B50" s="26"/>
      <c r="C50" s="26"/>
      <c r="D50" s="26"/>
      <c r="E50" s="26"/>
      <c r="F50" s="28"/>
      <c r="G50" s="28"/>
      <c r="H50" s="1"/>
      <c r="I50" s="1"/>
      <c r="J50" s="1"/>
      <c r="K50" s="1"/>
      <c r="L50" s="1"/>
      <c r="M50" s="1"/>
      <c r="N50" s="1"/>
      <c r="O50" s="1"/>
      <c r="P50" s="1"/>
      <c r="Q50" s="1"/>
      <c r="R50" s="1"/>
      <c r="S50" s="1"/>
      <c r="T50" s="1"/>
      <c r="U50" s="1"/>
      <c r="V50" s="1"/>
      <c r="W50" s="1"/>
      <c r="X50" s="1"/>
      <c r="Y50" s="1"/>
      <c r="Z50" s="1"/>
    </row>
    <row r="51" spans="1:26" ht="15.75" customHeight="1">
      <c r="A51" s="26"/>
      <c r="B51" s="26"/>
      <c r="C51" s="26"/>
      <c r="D51" s="26"/>
      <c r="E51" s="26"/>
      <c r="F51" s="28"/>
      <c r="G51" s="28"/>
      <c r="H51" s="1"/>
      <c r="I51" s="1"/>
      <c r="J51" s="1"/>
      <c r="K51" s="1"/>
      <c r="L51" s="1"/>
      <c r="M51" s="1"/>
      <c r="N51" s="1"/>
      <c r="O51" s="1"/>
      <c r="P51" s="1"/>
      <c r="Q51" s="1"/>
      <c r="R51" s="1"/>
      <c r="S51" s="1"/>
      <c r="T51" s="1"/>
      <c r="U51" s="1"/>
      <c r="V51" s="1"/>
      <c r="W51" s="1"/>
      <c r="X51" s="1"/>
      <c r="Y51" s="1"/>
      <c r="Z51" s="1"/>
    </row>
    <row r="52" spans="1:26" ht="15.75" customHeight="1">
      <c r="A52" s="26"/>
      <c r="B52" s="26"/>
      <c r="C52" s="26"/>
      <c r="D52" s="26"/>
      <c r="E52" s="26"/>
      <c r="F52" s="28"/>
      <c r="G52" s="28"/>
      <c r="H52" s="1"/>
      <c r="I52" s="1"/>
      <c r="J52" s="1"/>
      <c r="K52" s="1"/>
      <c r="L52" s="1"/>
      <c r="M52" s="1"/>
      <c r="N52" s="1"/>
      <c r="O52" s="1"/>
      <c r="P52" s="1"/>
      <c r="Q52" s="1"/>
      <c r="R52" s="1"/>
      <c r="S52" s="1"/>
      <c r="T52" s="1"/>
      <c r="U52" s="1"/>
      <c r="V52" s="1"/>
      <c r="W52" s="1"/>
      <c r="X52" s="1"/>
      <c r="Y52" s="1"/>
      <c r="Z52" s="1"/>
    </row>
    <row r="53" spans="1:26" ht="15.75" customHeight="1">
      <c r="A53" s="26"/>
      <c r="B53" s="26"/>
      <c r="C53" s="26"/>
      <c r="D53" s="26"/>
      <c r="E53" s="26"/>
      <c r="F53" s="28"/>
      <c r="G53" s="28"/>
      <c r="H53" s="1"/>
      <c r="I53" s="1"/>
      <c r="J53" s="1"/>
      <c r="K53" s="1"/>
      <c r="L53" s="1"/>
      <c r="M53" s="1"/>
      <c r="N53" s="1"/>
      <c r="O53" s="1"/>
      <c r="P53" s="1"/>
      <c r="Q53" s="1"/>
      <c r="R53" s="1"/>
      <c r="S53" s="1"/>
      <c r="T53" s="1"/>
      <c r="U53" s="1"/>
      <c r="V53" s="1"/>
      <c r="W53" s="1"/>
      <c r="X53" s="1"/>
      <c r="Y53" s="1"/>
      <c r="Z53" s="1"/>
    </row>
    <row r="54" spans="1:26" ht="15.75" customHeight="1">
      <c r="A54" s="26"/>
      <c r="B54" s="26"/>
      <c r="C54" s="26"/>
      <c r="D54" s="26"/>
      <c r="E54" s="26"/>
      <c r="F54" s="28"/>
      <c r="G54" s="28"/>
      <c r="H54" s="1"/>
      <c r="I54" s="1"/>
      <c r="J54" s="1"/>
      <c r="K54" s="1"/>
      <c r="L54" s="1"/>
      <c r="M54" s="1"/>
      <c r="N54" s="1"/>
      <c r="O54" s="1"/>
      <c r="P54" s="1"/>
      <c r="Q54" s="1"/>
      <c r="R54" s="1"/>
      <c r="S54" s="1"/>
      <c r="T54" s="1"/>
      <c r="U54" s="1"/>
      <c r="V54" s="1"/>
      <c r="W54" s="1"/>
      <c r="X54" s="1"/>
      <c r="Y54" s="1"/>
      <c r="Z54" s="1"/>
    </row>
    <row r="55" spans="1:26" ht="15.75" customHeight="1">
      <c r="A55" s="26"/>
      <c r="B55" s="26"/>
      <c r="C55" s="26"/>
      <c r="D55" s="26"/>
      <c r="E55" s="26"/>
      <c r="F55" s="28"/>
      <c r="G55" s="28"/>
      <c r="H55" s="1"/>
      <c r="I55" s="1"/>
      <c r="J55" s="1"/>
      <c r="K55" s="1"/>
      <c r="L55" s="1"/>
      <c r="M55" s="1"/>
      <c r="N55" s="1"/>
      <c r="O55" s="1"/>
      <c r="P55" s="1"/>
      <c r="Q55" s="1"/>
      <c r="R55" s="1"/>
      <c r="S55" s="1"/>
      <c r="T55" s="1"/>
      <c r="U55" s="1"/>
      <c r="V55" s="1"/>
      <c r="W55" s="1"/>
      <c r="X55" s="1"/>
      <c r="Y55" s="1"/>
      <c r="Z55" s="1"/>
    </row>
    <row r="56" spans="1:26" ht="15.75" customHeight="1">
      <c r="A56" s="313"/>
      <c r="B56" s="314"/>
      <c r="C56" s="314"/>
      <c r="D56" s="314"/>
      <c r="E56" s="314"/>
      <c r="F56" s="314"/>
      <c r="G56" s="314"/>
      <c r="H56" s="314"/>
      <c r="I56" s="314"/>
      <c r="J56" s="314"/>
      <c r="K56" s="314"/>
      <c r="L56" s="314"/>
      <c r="M56" s="314"/>
      <c r="N56" s="314"/>
      <c r="O56" s="314"/>
      <c r="P56" s="314"/>
      <c r="Q56" s="1"/>
      <c r="R56" s="1"/>
      <c r="S56" s="1"/>
      <c r="T56" s="1"/>
      <c r="U56" s="1"/>
      <c r="V56" s="1"/>
      <c r="W56" s="1"/>
      <c r="X56" s="1"/>
      <c r="Y56" s="1"/>
      <c r="Z56" s="1"/>
    </row>
    <row r="57" spans="1:26" ht="15.75" customHeight="1">
      <c r="A57" s="314"/>
      <c r="B57" s="314"/>
      <c r="C57" s="314"/>
      <c r="D57" s="314"/>
      <c r="E57" s="314"/>
      <c r="F57" s="314"/>
      <c r="G57" s="314"/>
      <c r="H57" s="314"/>
      <c r="I57" s="314"/>
      <c r="J57" s="314"/>
      <c r="K57" s="314"/>
      <c r="L57" s="314"/>
      <c r="M57" s="314"/>
      <c r="N57" s="314"/>
      <c r="O57" s="314"/>
      <c r="P57" s="314"/>
      <c r="Q57" s="1"/>
      <c r="R57" s="1"/>
      <c r="S57" s="1"/>
      <c r="T57" s="1"/>
      <c r="U57" s="1"/>
      <c r="V57" s="1"/>
      <c r="W57" s="1"/>
      <c r="X57" s="1"/>
      <c r="Y57" s="1"/>
      <c r="Z57" s="1"/>
    </row>
    <row r="58" spans="1:26" ht="15.75" customHeight="1">
      <c r="A58" s="314"/>
      <c r="B58" s="314"/>
      <c r="C58" s="314"/>
      <c r="D58" s="314"/>
      <c r="E58" s="314"/>
      <c r="F58" s="314"/>
      <c r="G58" s="314"/>
      <c r="H58" s="314"/>
      <c r="I58" s="314"/>
      <c r="J58" s="314"/>
      <c r="K58" s="314"/>
      <c r="L58" s="314"/>
      <c r="M58" s="314"/>
      <c r="N58" s="314"/>
      <c r="O58" s="314"/>
      <c r="P58" s="314"/>
      <c r="Q58" s="1"/>
      <c r="R58" s="1"/>
      <c r="S58" s="1"/>
      <c r="T58" s="1"/>
      <c r="U58" s="1"/>
      <c r="V58" s="1"/>
      <c r="W58" s="1"/>
      <c r="X58" s="1"/>
      <c r="Y58" s="1"/>
      <c r="Z58" s="1"/>
    </row>
    <row r="59" spans="1:26" ht="15.75" customHeight="1">
      <c r="A59" s="314"/>
      <c r="B59" s="314"/>
      <c r="C59" s="314"/>
      <c r="D59" s="314"/>
      <c r="E59" s="314"/>
      <c r="F59" s="314"/>
      <c r="G59" s="314"/>
      <c r="H59" s="314"/>
      <c r="I59" s="314"/>
      <c r="J59" s="314"/>
      <c r="K59" s="314"/>
      <c r="L59" s="314"/>
      <c r="M59" s="314"/>
      <c r="N59" s="314"/>
      <c r="O59" s="314"/>
      <c r="P59" s="314"/>
      <c r="Q59" s="1"/>
      <c r="R59" s="1"/>
      <c r="S59" s="1"/>
      <c r="T59" s="1"/>
      <c r="U59" s="1"/>
      <c r="V59" s="1"/>
      <c r="W59" s="1"/>
      <c r="X59" s="1"/>
      <c r="Y59" s="1"/>
      <c r="Z59" s="1"/>
    </row>
    <row r="60" spans="1:26" ht="15.75" customHeight="1">
      <c r="A60" s="314"/>
      <c r="B60" s="314"/>
      <c r="C60" s="314"/>
      <c r="D60" s="314"/>
      <c r="E60" s="314"/>
      <c r="F60" s="314"/>
      <c r="G60" s="314"/>
      <c r="H60" s="314"/>
      <c r="I60" s="314"/>
      <c r="J60" s="314"/>
      <c r="K60" s="314"/>
      <c r="L60" s="314"/>
      <c r="M60" s="314"/>
      <c r="N60" s="314"/>
      <c r="O60" s="314"/>
      <c r="P60" s="314"/>
      <c r="Q60" s="1"/>
      <c r="R60" s="1"/>
      <c r="S60" s="1"/>
      <c r="T60" s="1"/>
      <c r="U60" s="1"/>
      <c r="V60" s="1"/>
      <c r="W60" s="1"/>
      <c r="X60" s="1"/>
      <c r="Y60" s="1"/>
      <c r="Z60" s="1"/>
    </row>
    <row r="61" spans="1:26" ht="15.75" customHeight="1">
      <c r="A61" s="314"/>
      <c r="B61" s="314"/>
      <c r="C61" s="314"/>
      <c r="D61" s="314"/>
      <c r="E61" s="314"/>
      <c r="F61" s="314"/>
      <c r="G61" s="314"/>
      <c r="H61" s="314"/>
      <c r="I61" s="314"/>
      <c r="J61" s="314"/>
      <c r="K61" s="314"/>
      <c r="L61" s="314"/>
      <c r="M61" s="314"/>
      <c r="N61" s="314"/>
      <c r="O61" s="314"/>
      <c r="P61" s="314"/>
      <c r="Q61" s="1"/>
      <c r="R61" s="1"/>
      <c r="S61" s="1"/>
      <c r="T61" s="1"/>
      <c r="U61" s="1"/>
      <c r="V61" s="1"/>
      <c r="W61" s="1"/>
      <c r="X61" s="1"/>
      <c r="Y61" s="1"/>
      <c r="Z61" s="1"/>
    </row>
    <row r="62" spans="1:26" ht="15.75" customHeight="1">
      <c r="A62" s="314"/>
      <c r="B62" s="314"/>
      <c r="C62" s="314"/>
      <c r="D62" s="314"/>
      <c r="E62" s="314"/>
      <c r="F62" s="314"/>
      <c r="G62" s="314"/>
      <c r="H62" s="314"/>
      <c r="I62" s="314"/>
      <c r="J62" s="314"/>
      <c r="K62" s="314"/>
      <c r="L62" s="314"/>
      <c r="M62" s="314"/>
      <c r="N62" s="314"/>
      <c r="O62" s="314"/>
      <c r="P62" s="314"/>
      <c r="Q62" s="1"/>
      <c r="R62" s="1"/>
      <c r="S62" s="1"/>
      <c r="T62" s="1"/>
      <c r="U62" s="1"/>
      <c r="V62" s="1"/>
      <c r="W62" s="1"/>
      <c r="X62" s="1"/>
      <c r="Y62" s="1"/>
      <c r="Z62" s="1"/>
    </row>
    <row r="63" spans="1:26" ht="15.75" customHeight="1">
      <c r="A63" s="314"/>
      <c r="B63" s="314"/>
      <c r="C63" s="314"/>
      <c r="D63" s="314"/>
      <c r="E63" s="314"/>
      <c r="F63" s="314"/>
      <c r="G63" s="314"/>
      <c r="H63" s="314"/>
      <c r="I63" s="314"/>
      <c r="J63" s="314"/>
      <c r="K63" s="314"/>
      <c r="L63" s="314"/>
      <c r="M63" s="314"/>
      <c r="N63" s="314"/>
      <c r="O63" s="314"/>
      <c r="P63" s="314"/>
      <c r="Q63" s="1"/>
      <c r="R63" s="1"/>
      <c r="S63" s="1"/>
      <c r="T63" s="1"/>
      <c r="U63" s="1"/>
      <c r="V63" s="1"/>
      <c r="W63" s="1"/>
      <c r="X63" s="1"/>
      <c r="Y63" s="1"/>
      <c r="Z63" s="1"/>
    </row>
    <row r="64" spans="1:26" ht="15.75" customHeight="1">
      <c r="A64" s="314"/>
      <c r="B64" s="314"/>
      <c r="C64" s="314"/>
      <c r="D64" s="314"/>
      <c r="E64" s="314"/>
      <c r="F64" s="314"/>
      <c r="G64" s="314"/>
      <c r="H64" s="314"/>
      <c r="I64" s="314"/>
      <c r="J64" s="314"/>
      <c r="K64" s="314"/>
      <c r="L64" s="314"/>
      <c r="M64" s="314"/>
      <c r="N64" s="314"/>
      <c r="O64" s="314"/>
      <c r="P64" s="314"/>
      <c r="Q64" s="1"/>
      <c r="R64" s="1"/>
      <c r="S64" s="1"/>
      <c r="T64" s="1"/>
      <c r="U64" s="1"/>
      <c r="V64" s="1"/>
      <c r="W64" s="1"/>
      <c r="X64" s="1"/>
      <c r="Y64" s="1"/>
      <c r="Z64" s="1"/>
    </row>
    <row r="65" spans="1:26" ht="15.75" customHeight="1">
      <c r="A65" s="314"/>
      <c r="B65" s="314"/>
      <c r="C65" s="314"/>
      <c r="D65" s="314"/>
      <c r="E65" s="314"/>
      <c r="F65" s="314"/>
      <c r="G65" s="314"/>
      <c r="H65" s="314"/>
      <c r="I65" s="314"/>
      <c r="J65" s="314"/>
      <c r="K65" s="314"/>
      <c r="L65" s="314"/>
      <c r="M65" s="314"/>
      <c r="N65" s="314"/>
      <c r="O65" s="314"/>
      <c r="P65" s="314"/>
      <c r="Q65" s="1"/>
      <c r="R65" s="1"/>
      <c r="S65" s="1"/>
      <c r="T65" s="1"/>
      <c r="U65" s="1"/>
      <c r="V65" s="1"/>
      <c r="W65" s="1"/>
      <c r="X65" s="1"/>
      <c r="Y65" s="1"/>
      <c r="Z65" s="1"/>
    </row>
    <row r="66" spans="1:26" ht="15.75" customHeight="1">
      <c r="A66" s="314"/>
      <c r="B66" s="314"/>
      <c r="C66" s="314"/>
      <c r="D66" s="314"/>
      <c r="E66" s="314"/>
      <c r="F66" s="314"/>
      <c r="G66" s="314"/>
      <c r="H66" s="314"/>
      <c r="I66" s="314"/>
      <c r="J66" s="314"/>
      <c r="K66" s="314"/>
      <c r="L66" s="314"/>
      <c r="M66" s="314"/>
      <c r="N66" s="314"/>
      <c r="O66" s="314"/>
      <c r="P66" s="314"/>
      <c r="Q66" s="1"/>
      <c r="R66" s="1"/>
      <c r="S66" s="1"/>
      <c r="T66" s="1"/>
      <c r="U66" s="1"/>
      <c r="V66" s="1"/>
      <c r="W66" s="1"/>
      <c r="X66" s="1"/>
      <c r="Y66" s="1"/>
      <c r="Z66" s="1"/>
    </row>
    <row r="67" spans="1:26" ht="15.75" customHeight="1">
      <c r="A67" s="314"/>
      <c r="B67" s="314"/>
      <c r="C67" s="314"/>
      <c r="D67" s="314"/>
      <c r="E67" s="314"/>
      <c r="F67" s="314"/>
      <c r="G67" s="314"/>
      <c r="H67" s="314"/>
      <c r="I67" s="314"/>
      <c r="J67" s="314"/>
      <c r="K67" s="314"/>
      <c r="L67" s="314"/>
      <c r="M67" s="314"/>
      <c r="N67" s="314"/>
      <c r="O67" s="314"/>
      <c r="P67" s="314"/>
      <c r="Q67" s="1"/>
      <c r="R67" s="1"/>
      <c r="S67" s="1"/>
      <c r="T67" s="1"/>
      <c r="U67" s="1"/>
      <c r="V67" s="1"/>
      <c r="W67" s="1"/>
      <c r="X67" s="1"/>
      <c r="Y67" s="1"/>
      <c r="Z67" s="1"/>
    </row>
    <row r="68" spans="1:26" ht="15.75" customHeight="1">
      <c r="A68" s="314"/>
      <c r="B68" s="314"/>
      <c r="C68" s="314"/>
      <c r="D68" s="314"/>
      <c r="E68" s="314"/>
      <c r="F68" s="314"/>
      <c r="G68" s="314"/>
      <c r="H68" s="314"/>
      <c r="I68" s="314"/>
      <c r="J68" s="314"/>
      <c r="K68" s="314"/>
      <c r="L68" s="314"/>
      <c r="M68" s="314"/>
      <c r="N68" s="314"/>
      <c r="O68" s="314"/>
      <c r="P68" s="314"/>
      <c r="Q68" s="1"/>
      <c r="R68" s="1"/>
      <c r="S68" s="1"/>
      <c r="T68" s="1"/>
      <c r="U68" s="1"/>
      <c r="V68" s="1"/>
      <c r="W68" s="1"/>
      <c r="X68" s="1"/>
      <c r="Y68" s="1"/>
      <c r="Z68" s="1"/>
    </row>
    <row r="69" spans="1:26" ht="15.75" customHeight="1">
      <c r="A69" s="314"/>
      <c r="B69" s="314"/>
      <c r="C69" s="314"/>
      <c r="D69" s="314"/>
      <c r="E69" s="314"/>
      <c r="F69" s="314"/>
      <c r="G69" s="314"/>
      <c r="H69" s="314"/>
      <c r="I69" s="314"/>
      <c r="J69" s="314"/>
      <c r="K69" s="314"/>
      <c r="L69" s="314"/>
      <c r="M69" s="314"/>
      <c r="N69" s="314"/>
      <c r="O69" s="314"/>
      <c r="P69" s="314"/>
      <c r="Q69" s="1"/>
      <c r="R69" s="1"/>
      <c r="S69" s="1"/>
      <c r="T69" s="1"/>
      <c r="U69" s="1"/>
      <c r="V69" s="1"/>
      <c r="W69" s="1"/>
      <c r="X69" s="1"/>
      <c r="Y69" s="1"/>
      <c r="Z69" s="1"/>
    </row>
    <row r="70" spans="1:26" ht="15.75" customHeight="1">
      <c r="A70" s="29"/>
      <c r="B70" s="30"/>
      <c r="C70" s="30"/>
      <c r="D70" s="30"/>
      <c r="E70" s="30"/>
      <c r="F70" s="30"/>
      <c r="G70" s="30"/>
      <c r="H70" s="30"/>
      <c r="I70" s="30"/>
      <c r="J70" s="30"/>
      <c r="K70" s="30"/>
      <c r="L70" s="30"/>
      <c r="M70" s="30"/>
      <c r="N70" s="30"/>
      <c r="O70" s="30"/>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8:N8"/>
    <mergeCell ref="A56:P69"/>
    <mergeCell ref="A1:Q1"/>
    <mergeCell ref="A2:N6"/>
    <mergeCell ref="O2:P3"/>
    <mergeCell ref="Q2:Q3"/>
    <mergeCell ref="O4:P5"/>
    <mergeCell ref="Q4:Q5"/>
    <mergeCell ref="O6:P6"/>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32.85546875" customWidth="1"/>
    <col min="2" max="6" width="11.42578125" customWidth="1"/>
    <col min="7" max="21" width="10.7109375" customWidth="1"/>
  </cols>
  <sheetData>
    <row r="1" spans="1:21" ht="12.75" customHeight="1">
      <c r="A1" s="251"/>
      <c r="B1" s="251"/>
      <c r="C1" s="251"/>
      <c r="D1" s="251"/>
      <c r="E1" s="251"/>
      <c r="F1" s="251"/>
      <c r="G1" s="251"/>
      <c r="H1" s="251"/>
      <c r="I1" s="251"/>
      <c r="J1" s="251"/>
      <c r="K1" s="251"/>
      <c r="L1" s="251"/>
      <c r="M1" s="251"/>
      <c r="N1" s="251"/>
      <c r="O1" s="251"/>
      <c r="P1" s="251"/>
      <c r="Q1" s="251"/>
      <c r="R1" s="251"/>
      <c r="S1" s="251"/>
      <c r="T1" s="251"/>
      <c r="U1" s="251"/>
    </row>
    <row r="2" spans="1:21" ht="12.75" customHeight="1">
      <c r="A2" s="251"/>
      <c r="B2" s="251"/>
      <c r="C2" s="251"/>
      <c r="D2" s="251"/>
      <c r="E2" s="251"/>
      <c r="F2" s="251"/>
      <c r="G2" s="251"/>
      <c r="H2" s="251"/>
      <c r="I2" s="251"/>
      <c r="J2" s="251"/>
      <c r="K2" s="251"/>
      <c r="L2" s="251"/>
      <c r="M2" s="251"/>
      <c r="N2" s="251"/>
      <c r="O2" s="251"/>
      <c r="P2" s="251"/>
      <c r="Q2" s="251"/>
      <c r="R2" s="251"/>
      <c r="S2" s="251"/>
      <c r="T2" s="251"/>
      <c r="U2" s="251"/>
    </row>
    <row r="3" spans="1:21" ht="12.75" customHeight="1">
      <c r="A3" s="252" t="s">
        <v>100</v>
      </c>
      <c r="B3" s="251"/>
      <c r="C3" s="251"/>
      <c r="D3" s="251"/>
      <c r="E3" s="251"/>
      <c r="F3" s="251"/>
      <c r="G3" s="251"/>
      <c r="H3" s="251"/>
      <c r="I3" s="251"/>
      <c r="J3" s="251"/>
      <c r="K3" s="251"/>
      <c r="L3" s="251"/>
      <c r="M3" s="251"/>
      <c r="N3" s="251"/>
      <c r="O3" s="251"/>
      <c r="P3" s="251"/>
      <c r="Q3" s="251"/>
      <c r="R3" s="251"/>
      <c r="S3" s="251"/>
      <c r="T3" s="251"/>
      <c r="U3" s="251"/>
    </row>
    <row r="4" spans="1:21" ht="12.75" customHeight="1">
      <c r="A4" s="252" t="s">
        <v>138</v>
      </c>
      <c r="B4" s="251"/>
      <c r="C4" s="251"/>
      <c r="D4" s="251"/>
      <c r="E4" s="251"/>
      <c r="F4" s="251"/>
      <c r="G4" s="251"/>
      <c r="H4" s="251"/>
      <c r="I4" s="251"/>
      <c r="J4" s="251"/>
      <c r="K4" s="251"/>
      <c r="L4" s="251"/>
      <c r="M4" s="251"/>
      <c r="N4" s="251"/>
      <c r="O4" s="251"/>
      <c r="P4" s="251"/>
      <c r="Q4" s="251"/>
      <c r="R4" s="251"/>
      <c r="S4" s="251"/>
      <c r="T4" s="251"/>
      <c r="U4" s="251"/>
    </row>
    <row r="5" spans="1:21" ht="12.75" customHeight="1">
      <c r="A5" s="252" t="s">
        <v>191</v>
      </c>
      <c r="B5" s="251"/>
      <c r="C5" s="251"/>
      <c r="D5" s="251"/>
      <c r="E5" s="251"/>
      <c r="F5" s="251"/>
      <c r="G5" s="251"/>
      <c r="H5" s="251"/>
      <c r="I5" s="251"/>
      <c r="J5" s="251"/>
      <c r="K5" s="251"/>
      <c r="L5" s="251"/>
      <c r="M5" s="251"/>
      <c r="N5" s="251"/>
      <c r="O5" s="251"/>
      <c r="P5" s="251"/>
      <c r="Q5" s="251"/>
      <c r="R5" s="251"/>
      <c r="S5" s="251"/>
      <c r="T5" s="251"/>
      <c r="U5" s="251"/>
    </row>
    <row r="6" spans="1:21" ht="12.75" customHeight="1">
      <c r="A6" s="252" t="s">
        <v>226</v>
      </c>
      <c r="B6" s="251"/>
      <c r="C6" s="251"/>
      <c r="D6" s="251"/>
      <c r="E6" s="251"/>
      <c r="F6" s="251"/>
      <c r="G6" s="251"/>
      <c r="H6" s="251"/>
      <c r="I6" s="251"/>
      <c r="J6" s="251"/>
      <c r="K6" s="251"/>
      <c r="L6" s="251"/>
      <c r="M6" s="251"/>
      <c r="N6" s="251"/>
      <c r="O6" s="251"/>
      <c r="P6" s="251"/>
      <c r="Q6" s="251"/>
      <c r="R6" s="251"/>
      <c r="S6" s="251"/>
      <c r="T6" s="251"/>
      <c r="U6" s="251"/>
    </row>
    <row r="7" spans="1:21" ht="12.75" customHeight="1">
      <c r="A7" s="252" t="s">
        <v>101</v>
      </c>
      <c r="B7" s="251"/>
      <c r="C7" s="251"/>
      <c r="D7" s="251"/>
      <c r="E7" s="251"/>
      <c r="F7" s="251"/>
      <c r="G7" s="251"/>
      <c r="H7" s="251"/>
      <c r="I7" s="251"/>
      <c r="J7" s="251"/>
      <c r="K7" s="251"/>
      <c r="L7" s="251"/>
      <c r="M7" s="251"/>
      <c r="N7" s="251"/>
      <c r="O7" s="251"/>
      <c r="P7" s="251"/>
      <c r="Q7" s="251"/>
      <c r="R7" s="251"/>
      <c r="S7" s="251"/>
      <c r="T7" s="251"/>
      <c r="U7" s="251"/>
    </row>
    <row r="8" spans="1:21" ht="12.75" customHeight="1">
      <c r="A8" s="252" t="s">
        <v>102</v>
      </c>
      <c r="B8" s="251"/>
      <c r="C8" s="251"/>
      <c r="D8" s="251"/>
      <c r="E8" s="251"/>
      <c r="F8" s="251"/>
      <c r="G8" s="251"/>
      <c r="H8" s="251"/>
      <c r="I8" s="251"/>
      <c r="J8" s="251"/>
      <c r="K8" s="251"/>
      <c r="L8" s="251"/>
      <c r="M8" s="251"/>
      <c r="N8" s="251"/>
      <c r="O8" s="251"/>
      <c r="P8" s="251"/>
      <c r="Q8" s="251"/>
      <c r="R8" s="251"/>
      <c r="S8" s="251"/>
      <c r="T8" s="251"/>
      <c r="U8" s="251"/>
    </row>
    <row r="9" spans="1:21" ht="12.75" customHeight="1">
      <c r="A9" s="252" t="s">
        <v>398</v>
      </c>
      <c r="B9" s="251"/>
      <c r="C9" s="251"/>
      <c r="D9" s="251"/>
      <c r="E9" s="251"/>
      <c r="F9" s="251"/>
      <c r="G9" s="251"/>
      <c r="H9" s="251"/>
      <c r="I9" s="251"/>
      <c r="J9" s="251"/>
      <c r="K9" s="251"/>
      <c r="L9" s="251"/>
      <c r="M9" s="251"/>
      <c r="N9" s="251"/>
      <c r="O9" s="251"/>
      <c r="P9" s="251"/>
      <c r="Q9" s="251"/>
      <c r="R9" s="251"/>
      <c r="S9" s="251"/>
      <c r="T9" s="251"/>
      <c r="U9" s="251"/>
    </row>
    <row r="10" spans="1:21" ht="12.75" customHeight="1">
      <c r="A10" s="252" t="s">
        <v>103</v>
      </c>
      <c r="B10" s="251"/>
      <c r="C10" s="251"/>
      <c r="D10" s="251"/>
      <c r="E10" s="251"/>
      <c r="F10" s="251"/>
      <c r="G10" s="251"/>
      <c r="H10" s="251"/>
      <c r="I10" s="251"/>
      <c r="J10" s="251"/>
      <c r="K10" s="251"/>
      <c r="L10" s="251"/>
      <c r="M10" s="251"/>
      <c r="N10" s="251"/>
      <c r="O10" s="251"/>
      <c r="P10" s="251"/>
      <c r="Q10" s="251"/>
      <c r="R10" s="251"/>
      <c r="S10" s="251"/>
      <c r="T10" s="251"/>
      <c r="U10" s="251"/>
    </row>
    <row r="11" spans="1:21" ht="12.75" customHeight="1">
      <c r="A11" s="252" t="s">
        <v>192</v>
      </c>
      <c r="B11" s="251"/>
      <c r="C11" s="251"/>
      <c r="D11" s="251"/>
      <c r="E11" s="251"/>
      <c r="F11" s="251"/>
      <c r="G11" s="251"/>
      <c r="H11" s="251"/>
      <c r="I11" s="251"/>
      <c r="J11" s="251"/>
      <c r="K11" s="251"/>
      <c r="L11" s="251"/>
      <c r="M11" s="251"/>
      <c r="N11" s="251"/>
      <c r="O11" s="251"/>
      <c r="P11" s="251"/>
      <c r="Q11" s="251"/>
      <c r="R11" s="251"/>
      <c r="S11" s="251"/>
      <c r="T11" s="251"/>
      <c r="U11" s="251"/>
    </row>
    <row r="12" spans="1:21" ht="12.75" customHeight="1">
      <c r="A12" s="252" t="s">
        <v>758</v>
      </c>
      <c r="B12" s="251"/>
      <c r="C12" s="251"/>
      <c r="D12" s="251"/>
      <c r="E12" s="251"/>
      <c r="F12" s="251"/>
      <c r="G12" s="251"/>
      <c r="H12" s="251"/>
      <c r="I12" s="251"/>
      <c r="J12" s="251"/>
      <c r="K12" s="251"/>
      <c r="L12" s="251"/>
      <c r="M12" s="251"/>
      <c r="N12" s="251"/>
      <c r="O12" s="251"/>
      <c r="P12" s="251"/>
      <c r="Q12" s="251"/>
      <c r="R12" s="251"/>
      <c r="S12" s="251"/>
      <c r="T12" s="251"/>
      <c r="U12" s="251"/>
    </row>
    <row r="13" spans="1:21" ht="12.75" customHeight="1">
      <c r="A13" s="252" t="s">
        <v>759</v>
      </c>
      <c r="B13" s="251"/>
      <c r="C13" s="251"/>
      <c r="D13" s="251"/>
      <c r="E13" s="251"/>
      <c r="F13" s="251"/>
      <c r="G13" s="251"/>
      <c r="H13" s="251"/>
      <c r="I13" s="251"/>
      <c r="J13" s="251"/>
      <c r="K13" s="251"/>
      <c r="L13" s="251"/>
      <c r="M13" s="251"/>
      <c r="N13" s="251"/>
      <c r="O13" s="251"/>
      <c r="P13" s="251"/>
      <c r="Q13" s="251"/>
      <c r="R13" s="251"/>
      <c r="S13" s="251"/>
      <c r="T13" s="251"/>
      <c r="U13" s="251"/>
    </row>
    <row r="14" spans="1:21" ht="12.75" customHeight="1">
      <c r="A14" s="252" t="s">
        <v>760</v>
      </c>
      <c r="B14" s="251"/>
      <c r="C14" s="251"/>
      <c r="D14" s="251"/>
      <c r="E14" s="251"/>
      <c r="F14" s="251"/>
      <c r="G14" s="251"/>
      <c r="H14" s="251"/>
      <c r="I14" s="251"/>
      <c r="J14" s="251"/>
      <c r="K14" s="251"/>
      <c r="L14" s="251"/>
      <c r="M14" s="251"/>
      <c r="N14" s="251"/>
      <c r="O14" s="251"/>
      <c r="P14" s="251"/>
      <c r="Q14" s="251"/>
      <c r="R14" s="251"/>
      <c r="S14" s="251"/>
      <c r="T14" s="251"/>
      <c r="U14" s="251"/>
    </row>
    <row r="15" spans="1:21" ht="12.75" customHeight="1">
      <c r="A15" s="251"/>
      <c r="B15" s="251"/>
      <c r="C15" s="251"/>
      <c r="D15" s="251"/>
      <c r="E15" s="251"/>
      <c r="F15" s="251"/>
      <c r="G15" s="251"/>
      <c r="H15" s="251"/>
      <c r="I15" s="251"/>
      <c r="J15" s="251"/>
      <c r="K15" s="251"/>
      <c r="L15" s="251"/>
      <c r="M15" s="251"/>
      <c r="N15" s="251"/>
      <c r="O15" s="251"/>
      <c r="P15" s="251"/>
      <c r="Q15" s="251"/>
      <c r="R15" s="251"/>
      <c r="S15" s="251"/>
      <c r="T15" s="251"/>
      <c r="U15" s="251"/>
    </row>
    <row r="16" spans="1:21" ht="12.75" customHeight="1">
      <c r="A16" s="252" t="s">
        <v>761</v>
      </c>
      <c r="B16" s="251"/>
      <c r="C16" s="251"/>
      <c r="D16" s="251"/>
      <c r="E16" s="251"/>
      <c r="F16" s="251"/>
      <c r="G16" s="251"/>
      <c r="H16" s="251"/>
      <c r="I16" s="251"/>
      <c r="J16" s="251"/>
      <c r="K16" s="251"/>
      <c r="L16" s="251"/>
      <c r="M16" s="251"/>
      <c r="N16" s="251"/>
      <c r="O16" s="251"/>
      <c r="P16" s="251"/>
      <c r="Q16" s="251"/>
      <c r="R16" s="251"/>
      <c r="S16" s="251"/>
      <c r="T16" s="251"/>
      <c r="U16" s="251"/>
    </row>
    <row r="17" spans="1:21" ht="12.75" customHeight="1">
      <c r="A17" s="252" t="s">
        <v>377</v>
      </c>
      <c r="B17" s="251"/>
      <c r="C17" s="251"/>
      <c r="D17" s="251"/>
      <c r="E17" s="251"/>
      <c r="F17" s="251"/>
      <c r="G17" s="251"/>
      <c r="H17" s="251"/>
      <c r="I17" s="251"/>
      <c r="J17" s="251"/>
      <c r="K17" s="251"/>
      <c r="L17" s="251"/>
      <c r="M17" s="251"/>
      <c r="N17" s="251"/>
      <c r="O17" s="251"/>
      <c r="P17" s="251"/>
      <c r="Q17" s="251"/>
      <c r="R17" s="251"/>
      <c r="S17" s="251"/>
      <c r="T17" s="251"/>
      <c r="U17" s="251"/>
    </row>
    <row r="18" spans="1:21" ht="12.75" customHeight="1">
      <c r="A18" s="252" t="s">
        <v>734</v>
      </c>
      <c r="B18" s="251"/>
      <c r="C18" s="251"/>
      <c r="D18" s="251"/>
      <c r="E18" s="251"/>
      <c r="F18" s="251"/>
      <c r="G18" s="251"/>
      <c r="H18" s="251"/>
      <c r="I18" s="251"/>
      <c r="J18" s="251"/>
      <c r="K18" s="251"/>
      <c r="L18" s="251"/>
      <c r="M18" s="251"/>
      <c r="N18" s="251"/>
      <c r="O18" s="251"/>
      <c r="P18" s="251"/>
      <c r="Q18" s="251"/>
      <c r="R18" s="251"/>
      <c r="S18" s="251"/>
      <c r="T18" s="251"/>
      <c r="U18" s="251"/>
    </row>
    <row r="19" spans="1:21" ht="12.75" customHeight="1">
      <c r="A19" s="251"/>
      <c r="B19" s="251"/>
      <c r="C19" s="251"/>
      <c r="D19" s="251"/>
      <c r="E19" s="251"/>
      <c r="F19" s="251"/>
      <c r="G19" s="251"/>
      <c r="H19" s="251"/>
      <c r="I19" s="251"/>
      <c r="J19" s="251"/>
      <c r="K19" s="251"/>
      <c r="L19" s="251"/>
      <c r="M19" s="251"/>
      <c r="N19" s="251"/>
      <c r="O19" s="251"/>
      <c r="P19" s="251"/>
      <c r="Q19" s="251"/>
      <c r="R19" s="251"/>
      <c r="S19" s="251"/>
      <c r="T19" s="251"/>
      <c r="U19" s="251"/>
    </row>
    <row r="20" spans="1:21" ht="12.75" customHeight="1">
      <c r="A20" s="252" t="s">
        <v>737</v>
      </c>
      <c r="B20" s="251"/>
      <c r="C20" s="251"/>
      <c r="D20" s="251"/>
      <c r="E20" s="251"/>
      <c r="F20" s="251"/>
      <c r="G20" s="251"/>
      <c r="H20" s="251"/>
      <c r="I20" s="251"/>
      <c r="J20" s="251"/>
      <c r="K20" s="251"/>
      <c r="L20" s="251"/>
      <c r="M20" s="251"/>
      <c r="N20" s="251"/>
      <c r="O20" s="251"/>
      <c r="P20" s="251"/>
      <c r="Q20" s="251"/>
      <c r="R20" s="251"/>
      <c r="S20" s="251"/>
      <c r="T20" s="251"/>
      <c r="U20" s="251"/>
    </row>
    <row r="21" spans="1:21" ht="12.75" customHeight="1">
      <c r="A21" s="252" t="s">
        <v>738</v>
      </c>
      <c r="B21" s="251"/>
      <c r="C21" s="251"/>
      <c r="D21" s="251"/>
      <c r="E21" s="251"/>
      <c r="F21" s="251"/>
      <c r="G21" s="251"/>
      <c r="H21" s="251"/>
      <c r="I21" s="251"/>
      <c r="J21" s="251"/>
      <c r="K21" s="251"/>
      <c r="L21" s="251"/>
      <c r="M21" s="251"/>
      <c r="N21" s="251"/>
      <c r="O21" s="251"/>
      <c r="P21" s="251"/>
      <c r="Q21" s="251"/>
      <c r="R21" s="251"/>
      <c r="S21" s="251"/>
      <c r="T21" s="251"/>
      <c r="U21" s="251"/>
    </row>
    <row r="22" spans="1:21" ht="12.75" customHeight="1">
      <c r="A22" s="251"/>
      <c r="B22" s="251"/>
      <c r="C22" s="251"/>
      <c r="D22" s="251"/>
      <c r="E22" s="251"/>
      <c r="F22" s="251"/>
      <c r="G22" s="251"/>
      <c r="H22" s="251"/>
      <c r="I22" s="251"/>
      <c r="J22" s="251"/>
      <c r="K22" s="251"/>
      <c r="L22" s="251"/>
      <c r="M22" s="251"/>
      <c r="N22" s="251"/>
      <c r="O22" s="251"/>
      <c r="P22" s="251"/>
      <c r="Q22" s="251"/>
      <c r="R22" s="251"/>
      <c r="S22" s="251"/>
      <c r="T22" s="251"/>
      <c r="U22" s="251"/>
    </row>
    <row r="23" spans="1:21" ht="12.75" customHeight="1">
      <c r="A23" s="251"/>
      <c r="B23" s="251"/>
      <c r="C23" s="251"/>
      <c r="D23" s="251"/>
      <c r="E23" s="251"/>
      <c r="F23" s="251"/>
      <c r="G23" s="251"/>
      <c r="H23" s="251"/>
      <c r="I23" s="251"/>
      <c r="J23" s="251"/>
      <c r="K23" s="251"/>
      <c r="L23" s="251"/>
      <c r="M23" s="251"/>
      <c r="N23" s="251"/>
      <c r="O23" s="251"/>
      <c r="P23" s="251"/>
      <c r="Q23" s="251"/>
      <c r="R23" s="251"/>
      <c r="S23" s="251"/>
      <c r="T23" s="251"/>
      <c r="U23" s="251"/>
    </row>
    <row r="24" spans="1:21" ht="12.75" customHeight="1">
      <c r="A24" s="251"/>
      <c r="B24" s="251"/>
      <c r="C24" s="251"/>
      <c r="D24" s="251"/>
      <c r="E24" s="251"/>
      <c r="F24" s="251"/>
      <c r="G24" s="251"/>
      <c r="H24" s="251"/>
      <c r="I24" s="251"/>
      <c r="J24" s="251"/>
      <c r="K24" s="251"/>
      <c r="L24" s="251"/>
      <c r="M24" s="251"/>
      <c r="N24" s="251"/>
      <c r="O24" s="251"/>
      <c r="P24" s="251"/>
      <c r="Q24" s="251"/>
      <c r="R24" s="251"/>
      <c r="S24" s="251"/>
      <c r="T24" s="251"/>
      <c r="U24" s="251"/>
    </row>
    <row r="25" spans="1:21" ht="12.75" customHeight="1">
      <c r="A25" s="251"/>
      <c r="B25" s="251"/>
      <c r="C25" s="251"/>
      <c r="D25" s="251"/>
      <c r="E25" s="251"/>
      <c r="F25" s="251"/>
      <c r="G25" s="251"/>
      <c r="H25" s="251"/>
      <c r="I25" s="251"/>
      <c r="J25" s="251"/>
      <c r="K25" s="251"/>
      <c r="L25" s="251"/>
      <c r="M25" s="251"/>
      <c r="N25" s="251"/>
      <c r="O25" s="251"/>
      <c r="P25" s="251"/>
      <c r="Q25" s="251"/>
      <c r="R25" s="251"/>
      <c r="S25" s="251"/>
      <c r="T25" s="251"/>
      <c r="U25" s="251"/>
    </row>
    <row r="26" spans="1:21" ht="12.75" customHeight="1">
      <c r="A26" s="251"/>
      <c r="B26" s="251"/>
      <c r="C26" s="251"/>
      <c r="D26" s="251"/>
      <c r="E26" s="251"/>
      <c r="F26" s="251"/>
      <c r="G26" s="251"/>
      <c r="H26" s="251"/>
      <c r="I26" s="251"/>
      <c r="J26" s="251"/>
      <c r="K26" s="251"/>
      <c r="L26" s="251"/>
      <c r="M26" s="251"/>
      <c r="N26" s="251"/>
      <c r="O26" s="251"/>
      <c r="P26" s="251"/>
      <c r="Q26" s="251"/>
      <c r="R26" s="251"/>
      <c r="S26" s="251"/>
      <c r="T26" s="251"/>
      <c r="U26" s="251"/>
    </row>
    <row r="27" spans="1:21" ht="12.75" customHeight="1">
      <c r="A27" s="251"/>
      <c r="B27" s="251"/>
      <c r="C27" s="251"/>
      <c r="D27" s="251"/>
      <c r="E27" s="251"/>
      <c r="F27" s="251"/>
      <c r="G27" s="251"/>
      <c r="H27" s="251"/>
      <c r="I27" s="251"/>
      <c r="J27" s="251"/>
      <c r="K27" s="251"/>
      <c r="L27" s="251"/>
      <c r="M27" s="251"/>
      <c r="N27" s="251"/>
      <c r="O27" s="251"/>
      <c r="P27" s="251"/>
      <c r="Q27" s="251"/>
      <c r="R27" s="251"/>
      <c r="S27" s="251"/>
      <c r="T27" s="251"/>
      <c r="U27" s="251"/>
    </row>
    <row r="28" spans="1:21" ht="12.75" customHeight="1">
      <c r="A28" s="251"/>
      <c r="B28" s="251"/>
      <c r="C28" s="251"/>
      <c r="D28" s="251"/>
      <c r="E28" s="251"/>
      <c r="F28" s="251"/>
      <c r="G28" s="251"/>
      <c r="H28" s="251"/>
      <c r="I28" s="251"/>
      <c r="J28" s="251"/>
      <c r="K28" s="251"/>
      <c r="L28" s="251"/>
      <c r="M28" s="251"/>
      <c r="N28" s="251"/>
      <c r="O28" s="251"/>
      <c r="P28" s="251"/>
      <c r="Q28" s="251"/>
      <c r="R28" s="251"/>
      <c r="S28" s="251"/>
      <c r="T28" s="251"/>
      <c r="U28" s="251"/>
    </row>
    <row r="29" spans="1:21" ht="12.75" customHeight="1">
      <c r="A29" s="251"/>
      <c r="B29" s="251"/>
      <c r="C29" s="251"/>
      <c r="D29" s="251"/>
      <c r="E29" s="251"/>
      <c r="F29" s="251"/>
      <c r="G29" s="251"/>
      <c r="H29" s="251"/>
      <c r="I29" s="251"/>
      <c r="J29" s="251"/>
      <c r="K29" s="251"/>
      <c r="L29" s="251"/>
      <c r="M29" s="251"/>
      <c r="N29" s="251"/>
      <c r="O29" s="251"/>
      <c r="P29" s="251"/>
      <c r="Q29" s="251"/>
      <c r="R29" s="251"/>
      <c r="S29" s="251"/>
      <c r="T29" s="251"/>
      <c r="U29" s="251"/>
    </row>
    <row r="30" spans="1:21" ht="12.75" customHeight="1">
      <c r="A30" s="251"/>
      <c r="B30" s="251"/>
      <c r="C30" s="251"/>
      <c r="D30" s="251"/>
      <c r="E30" s="251"/>
      <c r="F30" s="251"/>
      <c r="G30" s="251"/>
      <c r="H30" s="251"/>
      <c r="I30" s="251"/>
      <c r="J30" s="251"/>
      <c r="K30" s="251"/>
      <c r="L30" s="251"/>
      <c r="M30" s="251"/>
      <c r="N30" s="251"/>
      <c r="O30" s="251"/>
      <c r="P30" s="251"/>
      <c r="Q30" s="251"/>
      <c r="R30" s="251"/>
      <c r="S30" s="251"/>
      <c r="T30" s="251"/>
      <c r="U30" s="251"/>
    </row>
    <row r="31" spans="1:21" ht="12.75" customHeight="1">
      <c r="A31" s="251"/>
      <c r="B31" s="251"/>
      <c r="C31" s="251"/>
      <c r="D31" s="251"/>
      <c r="E31" s="251"/>
      <c r="F31" s="251"/>
      <c r="G31" s="251"/>
      <c r="H31" s="251"/>
      <c r="I31" s="251"/>
      <c r="J31" s="251"/>
      <c r="K31" s="251"/>
      <c r="L31" s="251"/>
      <c r="M31" s="251"/>
      <c r="N31" s="251"/>
      <c r="O31" s="251"/>
      <c r="P31" s="251"/>
      <c r="Q31" s="251"/>
      <c r="R31" s="251"/>
      <c r="S31" s="251"/>
      <c r="T31" s="251"/>
      <c r="U31" s="251"/>
    </row>
    <row r="32" spans="1:21" ht="12.75" customHeight="1">
      <c r="A32" s="251"/>
      <c r="B32" s="251"/>
      <c r="C32" s="251"/>
      <c r="D32" s="251"/>
      <c r="E32" s="251"/>
      <c r="F32" s="251"/>
      <c r="G32" s="251"/>
      <c r="H32" s="251"/>
      <c r="I32" s="251"/>
      <c r="J32" s="251"/>
      <c r="K32" s="251"/>
      <c r="L32" s="251"/>
      <c r="M32" s="251"/>
      <c r="N32" s="251"/>
      <c r="O32" s="251"/>
      <c r="P32" s="251"/>
      <c r="Q32" s="251"/>
      <c r="R32" s="251"/>
      <c r="S32" s="251"/>
      <c r="T32" s="251"/>
      <c r="U32" s="251"/>
    </row>
    <row r="33" spans="1:21" ht="12.75" customHeight="1">
      <c r="A33" s="251"/>
      <c r="B33" s="251"/>
      <c r="C33" s="251"/>
      <c r="D33" s="251"/>
      <c r="E33" s="251"/>
      <c r="F33" s="251"/>
      <c r="G33" s="251"/>
      <c r="H33" s="251"/>
      <c r="I33" s="251"/>
      <c r="J33" s="251"/>
      <c r="K33" s="251"/>
      <c r="L33" s="251"/>
      <c r="M33" s="251"/>
      <c r="N33" s="251"/>
      <c r="O33" s="251"/>
      <c r="P33" s="251"/>
      <c r="Q33" s="251"/>
      <c r="R33" s="251"/>
      <c r="S33" s="251"/>
      <c r="T33" s="251"/>
      <c r="U33" s="251"/>
    </row>
    <row r="34" spans="1:21" ht="12.75" customHeight="1">
      <c r="A34" s="251"/>
      <c r="B34" s="251"/>
      <c r="C34" s="251"/>
      <c r="D34" s="251"/>
      <c r="E34" s="251"/>
      <c r="F34" s="251"/>
      <c r="G34" s="251"/>
      <c r="H34" s="251"/>
      <c r="I34" s="251"/>
      <c r="J34" s="251"/>
      <c r="K34" s="251"/>
      <c r="L34" s="251"/>
      <c r="M34" s="251"/>
      <c r="N34" s="251"/>
      <c r="O34" s="251"/>
      <c r="P34" s="251"/>
      <c r="Q34" s="251"/>
      <c r="R34" s="251"/>
      <c r="S34" s="251"/>
      <c r="T34" s="251"/>
      <c r="U34" s="251"/>
    </row>
    <row r="35" spans="1:21" ht="12.75" customHeight="1">
      <c r="A35" s="251"/>
      <c r="B35" s="251"/>
      <c r="C35" s="251"/>
      <c r="D35" s="251"/>
      <c r="E35" s="251"/>
      <c r="F35" s="251"/>
      <c r="G35" s="251"/>
      <c r="H35" s="251"/>
      <c r="I35" s="251"/>
      <c r="J35" s="251"/>
      <c r="K35" s="251"/>
      <c r="L35" s="251"/>
      <c r="M35" s="251"/>
      <c r="N35" s="251"/>
      <c r="O35" s="251"/>
      <c r="P35" s="251"/>
      <c r="Q35" s="251"/>
      <c r="R35" s="251"/>
      <c r="S35" s="251"/>
      <c r="T35" s="251"/>
      <c r="U35" s="251"/>
    </row>
    <row r="36" spans="1:21" ht="12.75" customHeight="1">
      <c r="A36" s="251"/>
      <c r="B36" s="251"/>
      <c r="C36" s="251"/>
      <c r="D36" s="251"/>
      <c r="E36" s="251"/>
      <c r="F36" s="251"/>
      <c r="G36" s="251"/>
      <c r="H36" s="251"/>
      <c r="I36" s="251"/>
      <c r="J36" s="251"/>
      <c r="K36" s="251"/>
      <c r="L36" s="251"/>
      <c r="M36" s="251"/>
      <c r="N36" s="251"/>
      <c r="O36" s="251"/>
      <c r="P36" s="251"/>
      <c r="Q36" s="251"/>
      <c r="R36" s="251"/>
      <c r="S36" s="251"/>
      <c r="T36" s="251"/>
      <c r="U36" s="251"/>
    </row>
    <row r="37" spans="1:21" ht="12.75" customHeight="1">
      <c r="A37" s="251"/>
      <c r="B37" s="251"/>
      <c r="C37" s="251"/>
      <c r="D37" s="251"/>
      <c r="E37" s="251"/>
      <c r="F37" s="251"/>
      <c r="G37" s="251"/>
      <c r="H37" s="251"/>
      <c r="I37" s="251"/>
      <c r="J37" s="251"/>
      <c r="K37" s="251"/>
      <c r="L37" s="251"/>
      <c r="M37" s="251"/>
      <c r="N37" s="251"/>
      <c r="O37" s="251"/>
      <c r="P37" s="251"/>
      <c r="Q37" s="251"/>
      <c r="R37" s="251"/>
      <c r="S37" s="251"/>
      <c r="T37" s="251"/>
      <c r="U37" s="251"/>
    </row>
    <row r="38" spans="1:21" ht="12.75" customHeight="1">
      <c r="A38" s="251"/>
      <c r="B38" s="251"/>
      <c r="C38" s="251"/>
      <c r="D38" s="251"/>
      <c r="E38" s="251"/>
      <c r="F38" s="251"/>
      <c r="G38" s="251"/>
      <c r="H38" s="251"/>
      <c r="I38" s="251"/>
      <c r="J38" s="251"/>
      <c r="K38" s="251"/>
      <c r="L38" s="251"/>
      <c r="M38" s="251"/>
      <c r="N38" s="251"/>
      <c r="O38" s="251"/>
      <c r="P38" s="251"/>
      <c r="Q38" s="251"/>
      <c r="R38" s="251"/>
      <c r="S38" s="251"/>
      <c r="T38" s="251"/>
      <c r="U38" s="251"/>
    </row>
    <row r="39" spans="1:21" ht="12.75" customHeight="1">
      <c r="A39" s="251"/>
      <c r="B39" s="251"/>
      <c r="C39" s="251"/>
      <c r="D39" s="251"/>
      <c r="E39" s="251"/>
      <c r="F39" s="251"/>
      <c r="G39" s="251"/>
      <c r="H39" s="251"/>
      <c r="I39" s="251"/>
      <c r="J39" s="251"/>
      <c r="K39" s="251"/>
      <c r="L39" s="251"/>
      <c r="M39" s="251"/>
      <c r="N39" s="251"/>
      <c r="O39" s="251"/>
      <c r="P39" s="251"/>
      <c r="Q39" s="251"/>
      <c r="R39" s="251"/>
      <c r="S39" s="251"/>
      <c r="T39" s="251"/>
      <c r="U39" s="251"/>
    </row>
    <row r="40" spans="1:21" ht="12.75" customHeight="1">
      <c r="A40" s="251"/>
      <c r="B40" s="251"/>
      <c r="C40" s="251"/>
      <c r="D40" s="251"/>
      <c r="E40" s="251"/>
      <c r="F40" s="251"/>
      <c r="G40" s="251"/>
      <c r="H40" s="251"/>
      <c r="I40" s="251"/>
      <c r="J40" s="251"/>
      <c r="K40" s="251"/>
      <c r="L40" s="251"/>
      <c r="M40" s="251"/>
      <c r="N40" s="251"/>
      <c r="O40" s="251"/>
      <c r="P40" s="251"/>
      <c r="Q40" s="251"/>
      <c r="R40" s="251"/>
      <c r="S40" s="251"/>
      <c r="T40" s="251"/>
      <c r="U40" s="251"/>
    </row>
    <row r="41" spans="1:21" ht="12.75" customHeight="1">
      <c r="A41" s="251"/>
      <c r="B41" s="251"/>
      <c r="C41" s="251"/>
      <c r="D41" s="251"/>
      <c r="E41" s="251"/>
      <c r="F41" s="251"/>
      <c r="G41" s="251"/>
      <c r="H41" s="251"/>
      <c r="I41" s="251"/>
      <c r="J41" s="251"/>
      <c r="K41" s="251"/>
      <c r="L41" s="251"/>
      <c r="M41" s="251"/>
      <c r="N41" s="251"/>
      <c r="O41" s="251"/>
      <c r="P41" s="251"/>
      <c r="Q41" s="251"/>
      <c r="R41" s="251"/>
      <c r="S41" s="251"/>
      <c r="T41" s="251"/>
      <c r="U41" s="251"/>
    </row>
    <row r="42" spans="1:21" ht="12.75" customHeight="1">
      <c r="A42" s="251"/>
      <c r="B42" s="251"/>
      <c r="C42" s="251"/>
      <c r="D42" s="251"/>
      <c r="E42" s="251"/>
      <c r="F42" s="251"/>
      <c r="G42" s="251"/>
      <c r="H42" s="251"/>
      <c r="I42" s="251"/>
      <c r="J42" s="251"/>
      <c r="K42" s="251"/>
      <c r="L42" s="251"/>
      <c r="M42" s="251"/>
      <c r="N42" s="251"/>
      <c r="O42" s="251"/>
      <c r="P42" s="251"/>
      <c r="Q42" s="251"/>
      <c r="R42" s="251"/>
      <c r="S42" s="251"/>
      <c r="T42" s="251"/>
      <c r="U42" s="251"/>
    </row>
    <row r="43" spans="1:21" ht="12.75" customHeight="1">
      <c r="A43" s="251"/>
      <c r="B43" s="251"/>
      <c r="C43" s="251"/>
      <c r="D43" s="251"/>
      <c r="E43" s="251"/>
      <c r="F43" s="251"/>
      <c r="G43" s="251"/>
      <c r="H43" s="251"/>
      <c r="I43" s="251"/>
      <c r="J43" s="251"/>
      <c r="K43" s="251"/>
      <c r="L43" s="251"/>
      <c r="M43" s="251"/>
      <c r="N43" s="251"/>
      <c r="O43" s="251"/>
      <c r="P43" s="251"/>
      <c r="Q43" s="251"/>
      <c r="R43" s="251"/>
      <c r="S43" s="251"/>
      <c r="T43" s="251"/>
      <c r="U43" s="251"/>
    </row>
    <row r="44" spans="1:21" ht="12.75" customHeight="1">
      <c r="A44" s="251"/>
      <c r="B44" s="251"/>
      <c r="C44" s="251"/>
      <c r="D44" s="251"/>
      <c r="E44" s="251"/>
      <c r="F44" s="251"/>
      <c r="G44" s="251"/>
      <c r="H44" s="251"/>
      <c r="I44" s="251"/>
      <c r="J44" s="251"/>
      <c r="K44" s="251"/>
      <c r="L44" s="251"/>
      <c r="M44" s="251"/>
      <c r="N44" s="251"/>
      <c r="O44" s="251"/>
      <c r="P44" s="251"/>
      <c r="Q44" s="251"/>
      <c r="R44" s="251"/>
      <c r="S44" s="251"/>
      <c r="T44" s="251"/>
      <c r="U44" s="251"/>
    </row>
    <row r="45" spans="1:21" ht="12.75" customHeight="1">
      <c r="A45" s="251"/>
      <c r="B45" s="251"/>
      <c r="C45" s="251"/>
      <c r="D45" s="251"/>
      <c r="E45" s="251"/>
      <c r="F45" s="251"/>
      <c r="G45" s="251"/>
      <c r="H45" s="251"/>
      <c r="I45" s="251"/>
      <c r="J45" s="251"/>
      <c r="K45" s="251"/>
      <c r="L45" s="251"/>
      <c r="M45" s="251"/>
      <c r="N45" s="251"/>
      <c r="O45" s="251"/>
      <c r="P45" s="251"/>
      <c r="Q45" s="251"/>
      <c r="R45" s="251"/>
      <c r="S45" s="251"/>
      <c r="T45" s="251"/>
      <c r="U45" s="251"/>
    </row>
    <row r="46" spans="1:21" ht="12.75" customHeight="1">
      <c r="A46" s="251"/>
      <c r="B46" s="251"/>
      <c r="C46" s="251"/>
      <c r="D46" s="251"/>
      <c r="E46" s="251"/>
      <c r="F46" s="251"/>
      <c r="G46" s="251"/>
      <c r="H46" s="251"/>
      <c r="I46" s="251"/>
      <c r="J46" s="251"/>
      <c r="K46" s="251"/>
      <c r="L46" s="251"/>
      <c r="M46" s="251"/>
      <c r="N46" s="251"/>
      <c r="O46" s="251"/>
      <c r="P46" s="251"/>
      <c r="Q46" s="251"/>
      <c r="R46" s="251"/>
      <c r="S46" s="251"/>
      <c r="T46" s="251"/>
      <c r="U46" s="251"/>
    </row>
    <row r="47" spans="1:21" ht="12.75" customHeight="1">
      <c r="A47" s="251"/>
      <c r="B47" s="251"/>
      <c r="C47" s="251"/>
      <c r="D47" s="251"/>
      <c r="E47" s="251"/>
      <c r="F47" s="251"/>
      <c r="G47" s="251"/>
      <c r="H47" s="251"/>
      <c r="I47" s="251"/>
      <c r="J47" s="251"/>
      <c r="K47" s="251"/>
      <c r="L47" s="251"/>
      <c r="M47" s="251"/>
      <c r="N47" s="251"/>
      <c r="O47" s="251"/>
      <c r="P47" s="251"/>
      <c r="Q47" s="251"/>
      <c r="R47" s="251"/>
      <c r="S47" s="251"/>
      <c r="T47" s="251"/>
      <c r="U47" s="251"/>
    </row>
    <row r="48" spans="1:21" ht="12.75" customHeight="1">
      <c r="A48" s="251"/>
      <c r="B48" s="251"/>
      <c r="C48" s="251"/>
      <c r="D48" s="251"/>
      <c r="E48" s="251"/>
      <c r="F48" s="251"/>
      <c r="G48" s="251"/>
      <c r="H48" s="251"/>
      <c r="I48" s="251"/>
      <c r="J48" s="251"/>
      <c r="K48" s="251"/>
      <c r="L48" s="251"/>
      <c r="M48" s="251"/>
      <c r="N48" s="251"/>
      <c r="O48" s="251"/>
      <c r="P48" s="251"/>
      <c r="Q48" s="251"/>
      <c r="R48" s="251"/>
      <c r="S48" s="251"/>
      <c r="T48" s="251"/>
      <c r="U48" s="251"/>
    </row>
    <row r="49" spans="1:21" ht="12.75" customHeight="1">
      <c r="A49" s="251"/>
      <c r="B49" s="251"/>
      <c r="C49" s="251"/>
      <c r="D49" s="251"/>
      <c r="E49" s="251"/>
      <c r="F49" s="251"/>
      <c r="G49" s="251"/>
      <c r="H49" s="251"/>
      <c r="I49" s="251"/>
      <c r="J49" s="251"/>
      <c r="K49" s="251"/>
      <c r="L49" s="251"/>
      <c r="M49" s="251"/>
      <c r="N49" s="251"/>
      <c r="O49" s="251"/>
      <c r="P49" s="251"/>
      <c r="Q49" s="251"/>
      <c r="R49" s="251"/>
      <c r="S49" s="251"/>
      <c r="T49" s="251"/>
      <c r="U49" s="251"/>
    </row>
    <row r="50" spans="1:21" ht="12.75" customHeight="1">
      <c r="A50" s="251"/>
      <c r="B50" s="251"/>
      <c r="C50" s="251"/>
      <c r="D50" s="251"/>
      <c r="E50" s="251"/>
      <c r="F50" s="251"/>
      <c r="G50" s="251"/>
      <c r="H50" s="251"/>
      <c r="I50" s="251"/>
      <c r="J50" s="251"/>
      <c r="K50" s="251"/>
      <c r="L50" s="251"/>
      <c r="M50" s="251"/>
      <c r="N50" s="251"/>
      <c r="O50" s="251"/>
      <c r="P50" s="251"/>
      <c r="Q50" s="251"/>
      <c r="R50" s="251"/>
      <c r="S50" s="251"/>
      <c r="T50" s="251"/>
      <c r="U50" s="251"/>
    </row>
    <row r="51" spans="1:21" ht="12.75" customHeight="1">
      <c r="A51" s="251"/>
      <c r="B51" s="251"/>
      <c r="C51" s="251"/>
      <c r="D51" s="251"/>
      <c r="E51" s="251"/>
      <c r="F51" s="251"/>
      <c r="G51" s="251"/>
      <c r="H51" s="251"/>
      <c r="I51" s="251"/>
      <c r="J51" s="251"/>
      <c r="K51" s="251"/>
      <c r="L51" s="251"/>
      <c r="M51" s="251"/>
      <c r="N51" s="251"/>
      <c r="O51" s="251"/>
      <c r="P51" s="251"/>
      <c r="Q51" s="251"/>
      <c r="R51" s="251"/>
      <c r="S51" s="251"/>
      <c r="T51" s="251"/>
      <c r="U51" s="251"/>
    </row>
    <row r="52" spans="1:21" ht="12.75" customHeight="1">
      <c r="A52" s="251"/>
      <c r="B52" s="251"/>
      <c r="C52" s="251"/>
      <c r="D52" s="251"/>
      <c r="E52" s="251"/>
      <c r="F52" s="251"/>
      <c r="G52" s="251"/>
      <c r="H52" s="251"/>
      <c r="I52" s="251"/>
      <c r="J52" s="251"/>
      <c r="K52" s="251"/>
      <c r="L52" s="251"/>
      <c r="M52" s="251"/>
      <c r="N52" s="251"/>
      <c r="O52" s="251"/>
      <c r="P52" s="251"/>
      <c r="Q52" s="251"/>
      <c r="R52" s="251"/>
      <c r="S52" s="251"/>
      <c r="T52" s="251"/>
      <c r="U52" s="251"/>
    </row>
    <row r="53" spans="1:21" ht="12.75" customHeight="1">
      <c r="A53" s="251"/>
      <c r="B53" s="251"/>
      <c r="C53" s="251"/>
      <c r="D53" s="251"/>
      <c r="E53" s="251"/>
      <c r="F53" s="251"/>
      <c r="G53" s="251"/>
      <c r="H53" s="251"/>
      <c r="I53" s="251"/>
      <c r="J53" s="251"/>
      <c r="K53" s="251"/>
      <c r="L53" s="251"/>
      <c r="M53" s="251"/>
      <c r="N53" s="251"/>
      <c r="O53" s="251"/>
      <c r="P53" s="251"/>
      <c r="Q53" s="251"/>
      <c r="R53" s="251"/>
      <c r="S53" s="251"/>
      <c r="T53" s="251"/>
      <c r="U53" s="251"/>
    </row>
    <row r="54" spans="1:21" ht="12.75" customHeight="1">
      <c r="A54" s="251"/>
      <c r="B54" s="251"/>
      <c r="C54" s="251"/>
      <c r="D54" s="251"/>
      <c r="E54" s="251"/>
      <c r="F54" s="251"/>
      <c r="G54" s="251"/>
      <c r="H54" s="251"/>
      <c r="I54" s="251"/>
      <c r="J54" s="251"/>
      <c r="K54" s="251"/>
      <c r="L54" s="251"/>
      <c r="M54" s="251"/>
      <c r="N54" s="251"/>
      <c r="O54" s="251"/>
      <c r="P54" s="251"/>
      <c r="Q54" s="251"/>
      <c r="R54" s="251"/>
      <c r="S54" s="251"/>
      <c r="T54" s="251"/>
      <c r="U54" s="251"/>
    </row>
    <row r="55" spans="1:21" ht="12.75" customHeight="1">
      <c r="A55" s="251"/>
      <c r="B55" s="251"/>
      <c r="C55" s="251"/>
      <c r="D55" s="251"/>
      <c r="E55" s="251"/>
      <c r="F55" s="251"/>
      <c r="G55" s="251"/>
      <c r="H55" s="251"/>
      <c r="I55" s="251"/>
      <c r="J55" s="251"/>
      <c r="K55" s="251"/>
      <c r="L55" s="251"/>
      <c r="M55" s="251"/>
      <c r="N55" s="251"/>
      <c r="O55" s="251"/>
      <c r="P55" s="251"/>
      <c r="Q55" s="251"/>
      <c r="R55" s="251"/>
      <c r="S55" s="251"/>
      <c r="T55" s="251"/>
      <c r="U55" s="251"/>
    </row>
    <row r="56" spans="1:21" ht="12.75" customHeight="1">
      <c r="A56" s="251"/>
      <c r="B56" s="251"/>
      <c r="C56" s="251"/>
      <c r="D56" s="251"/>
      <c r="E56" s="251"/>
      <c r="F56" s="251"/>
      <c r="G56" s="251"/>
      <c r="H56" s="251"/>
      <c r="I56" s="251"/>
      <c r="J56" s="251"/>
      <c r="K56" s="251"/>
      <c r="L56" s="251"/>
      <c r="M56" s="251"/>
      <c r="N56" s="251"/>
      <c r="O56" s="251"/>
      <c r="P56" s="251"/>
      <c r="Q56" s="251"/>
      <c r="R56" s="251"/>
      <c r="S56" s="251"/>
      <c r="T56" s="251"/>
      <c r="U56" s="251"/>
    </row>
    <row r="57" spans="1:21" ht="12.75" customHeight="1">
      <c r="A57" s="251"/>
      <c r="B57" s="251"/>
      <c r="C57" s="251"/>
      <c r="D57" s="251"/>
      <c r="E57" s="251"/>
      <c r="F57" s="251"/>
      <c r="G57" s="251"/>
      <c r="H57" s="251"/>
      <c r="I57" s="251"/>
      <c r="J57" s="251"/>
      <c r="K57" s="251"/>
      <c r="L57" s="251"/>
      <c r="M57" s="251"/>
      <c r="N57" s="251"/>
      <c r="O57" s="251"/>
      <c r="P57" s="251"/>
      <c r="Q57" s="251"/>
      <c r="R57" s="251"/>
      <c r="S57" s="251"/>
      <c r="T57" s="251"/>
      <c r="U57" s="251"/>
    </row>
    <row r="58" spans="1:21" ht="12.75" customHeight="1">
      <c r="A58" s="251"/>
      <c r="B58" s="251"/>
      <c r="C58" s="251"/>
      <c r="D58" s="251"/>
      <c r="E58" s="251"/>
      <c r="F58" s="251"/>
      <c r="G58" s="251"/>
      <c r="H58" s="251"/>
      <c r="I58" s="251"/>
      <c r="J58" s="251"/>
      <c r="K58" s="251"/>
      <c r="L58" s="251"/>
      <c r="M58" s="251"/>
      <c r="N58" s="251"/>
      <c r="O58" s="251"/>
      <c r="P58" s="251"/>
      <c r="Q58" s="251"/>
      <c r="R58" s="251"/>
      <c r="S58" s="251"/>
      <c r="T58" s="251"/>
      <c r="U58" s="251"/>
    </row>
    <row r="59" spans="1:21" ht="12.75" customHeight="1">
      <c r="A59" s="251"/>
      <c r="B59" s="251"/>
      <c r="C59" s="251"/>
      <c r="D59" s="251"/>
      <c r="E59" s="251"/>
      <c r="F59" s="251"/>
      <c r="G59" s="251"/>
      <c r="H59" s="251"/>
      <c r="I59" s="251"/>
      <c r="J59" s="251"/>
      <c r="K59" s="251"/>
      <c r="L59" s="251"/>
      <c r="M59" s="251"/>
      <c r="N59" s="251"/>
      <c r="O59" s="251"/>
      <c r="P59" s="251"/>
      <c r="Q59" s="251"/>
      <c r="R59" s="251"/>
      <c r="S59" s="251"/>
      <c r="T59" s="251"/>
      <c r="U59" s="251"/>
    </row>
    <row r="60" spans="1:21" ht="12.75" customHeight="1">
      <c r="A60" s="251"/>
      <c r="B60" s="251"/>
      <c r="C60" s="251"/>
      <c r="D60" s="251"/>
      <c r="E60" s="251"/>
      <c r="F60" s="251"/>
      <c r="G60" s="251"/>
      <c r="H60" s="251"/>
      <c r="I60" s="251"/>
      <c r="J60" s="251"/>
      <c r="K60" s="251"/>
      <c r="L60" s="251"/>
      <c r="M60" s="251"/>
      <c r="N60" s="251"/>
      <c r="O60" s="251"/>
      <c r="P60" s="251"/>
      <c r="Q60" s="251"/>
      <c r="R60" s="251"/>
      <c r="S60" s="251"/>
      <c r="T60" s="251"/>
      <c r="U60" s="251"/>
    </row>
    <row r="61" spans="1:21" ht="12.75" customHeight="1">
      <c r="A61" s="251"/>
      <c r="B61" s="251"/>
      <c r="C61" s="251"/>
      <c r="D61" s="251"/>
      <c r="E61" s="251"/>
      <c r="F61" s="251"/>
      <c r="G61" s="251"/>
      <c r="H61" s="251"/>
      <c r="I61" s="251"/>
      <c r="J61" s="251"/>
      <c r="K61" s="251"/>
      <c r="L61" s="251"/>
      <c r="M61" s="251"/>
      <c r="N61" s="251"/>
      <c r="O61" s="251"/>
      <c r="P61" s="251"/>
      <c r="Q61" s="251"/>
      <c r="R61" s="251"/>
      <c r="S61" s="251"/>
      <c r="T61" s="251"/>
      <c r="U61" s="251"/>
    </row>
    <row r="62" spans="1:21" ht="12.75" customHeight="1">
      <c r="A62" s="251"/>
      <c r="B62" s="251"/>
      <c r="C62" s="251"/>
      <c r="D62" s="251"/>
      <c r="E62" s="251"/>
      <c r="F62" s="251"/>
      <c r="G62" s="251"/>
      <c r="H62" s="251"/>
      <c r="I62" s="251"/>
      <c r="J62" s="251"/>
      <c r="K62" s="251"/>
      <c r="L62" s="251"/>
      <c r="M62" s="251"/>
      <c r="N62" s="251"/>
      <c r="O62" s="251"/>
      <c r="P62" s="251"/>
      <c r="Q62" s="251"/>
      <c r="R62" s="251"/>
      <c r="S62" s="251"/>
      <c r="T62" s="251"/>
      <c r="U62" s="251"/>
    </row>
    <row r="63" spans="1:21" ht="12.75" customHeight="1">
      <c r="A63" s="251"/>
      <c r="B63" s="251"/>
      <c r="C63" s="251"/>
      <c r="D63" s="251"/>
      <c r="E63" s="251"/>
      <c r="F63" s="251"/>
      <c r="G63" s="251"/>
      <c r="H63" s="251"/>
      <c r="I63" s="251"/>
      <c r="J63" s="251"/>
      <c r="K63" s="251"/>
      <c r="L63" s="251"/>
      <c r="M63" s="251"/>
      <c r="N63" s="251"/>
      <c r="O63" s="251"/>
      <c r="P63" s="251"/>
      <c r="Q63" s="251"/>
      <c r="R63" s="251"/>
      <c r="S63" s="251"/>
      <c r="T63" s="251"/>
      <c r="U63" s="251"/>
    </row>
    <row r="64" spans="1:21" ht="12.75" customHeight="1">
      <c r="A64" s="251"/>
      <c r="B64" s="251"/>
      <c r="C64" s="251"/>
      <c r="D64" s="251"/>
      <c r="E64" s="251"/>
      <c r="F64" s="251"/>
      <c r="G64" s="251"/>
      <c r="H64" s="251"/>
      <c r="I64" s="251"/>
      <c r="J64" s="251"/>
      <c r="K64" s="251"/>
      <c r="L64" s="251"/>
      <c r="M64" s="251"/>
      <c r="N64" s="251"/>
      <c r="O64" s="251"/>
      <c r="P64" s="251"/>
      <c r="Q64" s="251"/>
      <c r="R64" s="251"/>
      <c r="S64" s="251"/>
      <c r="T64" s="251"/>
      <c r="U64" s="251"/>
    </row>
    <row r="65" spans="1:21" ht="12.75" customHeight="1">
      <c r="A65" s="251"/>
      <c r="B65" s="251"/>
      <c r="C65" s="251"/>
      <c r="D65" s="251"/>
      <c r="E65" s="251"/>
      <c r="F65" s="251"/>
      <c r="G65" s="251"/>
      <c r="H65" s="251"/>
      <c r="I65" s="251"/>
      <c r="J65" s="251"/>
      <c r="K65" s="251"/>
      <c r="L65" s="251"/>
      <c r="M65" s="251"/>
      <c r="N65" s="251"/>
      <c r="O65" s="251"/>
      <c r="P65" s="251"/>
      <c r="Q65" s="251"/>
      <c r="R65" s="251"/>
      <c r="S65" s="251"/>
      <c r="T65" s="251"/>
      <c r="U65" s="251"/>
    </row>
    <row r="66" spans="1:21" ht="12.75" customHeight="1">
      <c r="A66" s="251"/>
      <c r="B66" s="251"/>
      <c r="C66" s="251"/>
      <c r="D66" s="251"/>
      <c r="E66" s="251"/>
      <c r="F66" s="251"/>
      <c r="G66" s="251"/>
      <c r="H66" s="251"/>
      <c r="I66" s="251"/>
      <c r="J66" s="251"/>
      <c r="K66" s="251"/>
      <c r="L66" s="251"/>
      <c r="M66" s="251"/>
      <c r="N66" s="251"/>
      <c r="O66" s="251"/>
      <c r="P66" s="251"/>
      <c r="Q66" s="251"/>
      <c r="R66" s="251"/>
      <c r="S66" s="251"/>
      <c r="T66" s="251"/>
      <c r="U66" s="251"/>
    </row>
    <row r="67" spans="1:21" ht="12.75" customHeight="1">
      <c r="A67" s="251"/>
      <c r="B67" s="251"/>
      <c r="C67" s="251"/>
      <c r="D67" s="251"/>
      <c r="E67" s="251"/>
      <c r="F67" s="251"/>
      <c r="G67" s="251"/>
      <c r="H67" s="251"/>
      <c r="I67" s="251"/>
      <c r="J67" s="251"/>
      <c r="K67" s="251"/>
      <c r="L67" s="251"/>
      <c r="M67" s="251"/>
      <c r="N67" s="251"/>
      <c r="O67" s="251"/>
      <c r="P67" s="251"/>
      <c r="Q67" s="251"/>
      <c r="R67" s="251"/>
      <c r="S67" s="251"/>
      <c r="T67" s="251"/>
      <c r="U67" s="251"/>
    </row>
    <row r="68" spans="1:21" ht="12.75" customHeight="1">
      <c r="A68" s="251"/>
      <c r="B68" s="251"/>
      <c r="C68" s="251"/>
      <c r="D68" s="251"/>
      <c r="E68" s="251"/>
      <c r="F68" s="251"/>
      <c r="G68" s="251"/>
      <c r="H68" s="251"/>
      <c r="I68" s="251"/>
      <c r="J68" s="251"/>
      <c r="K68" s="251"/>
      <c r="L68" s="251"/>
      <c r="M68" s="251"/>
      <c r="N68" s="251"/>
      <c r="O68" s="251"/>
      <c r="P68" s="251"/>
      <c r="Q68" s="251"/>
      <c r="R68" s="251"/>
      <c r="S68" s="251"/>
      <c r="T68" s="251"/>
      <c r="U68" s="251"/>
    </row>
    <row r="69" spans="1:21" ht="12.75" customHeight="1">
      <c r="A69" s="251"/>
      <c r="B69" s="251"/>
      <c r="C69" s="251"/>
      <c r="D69" s="251"/>
      <c r="E69" s="251"/>
      <c r="F69" s="251"/>
      <c r="G69" s="251"/>
      <c r="H69" s="251"/>
      <c r="I69" s="251"/>
      <c r="J69" s="251"/>
      <c r="K69" s="251"/>
      <c r="L69" s="251"/>
      <c r="M69" s="251"/>
      <c r="N69" s="251"/>
      <c r="O69" s="251"/>
      <c r="P69" s="251"/>
      <c r="Q69" s="251"/>
      <c r="R69" s="251"/>
      <c r="S69" s="251"/>
      <c r="T69" s="251"/>
      <c r="U69" s="251"/>
    </row>
    <row r="70" spans="1:21" ht="12.75" customHeight="1">
      <c r="A70" s="251"/>
      <c r="B70" s="251"/>
      <c r="C70" s="251"/>
      <c r="D70" s="251"/>
      <c r="E70" s="251"/>
      <c r="F70" s="251"/>
      <c r="G70" s="251"/>
      <c r="H70" s="251"/>
      <c r="I70" s="251"/>
      <c r="J70" s="251"/>
      <c r="K70" s="251"/>
      <c r="L70" s="251"/>
      <c r="M70" s="251"/>
      <c r="N70" s="251"/>
      <c r="O70" s="251"/>
      <c r="P70" s="251"/>
      <c r="Q70" s="251"/>
      <c r="R70" s="251"/>
      <c r="S70" s="251"/>
      <c r="T70" s="251"/>
      <c r="U70" s="251"/>
    </row>
    <row r="71" spans="1:21" ht="12.75" customHeight="1">
      <c r="A71" s="251"/>
      <c r="B71" s="251"/>
      <c r="C71" s="251"/>
      <c r="D71" s="251"/>
      <c r="E71" s="251"/>
      <c r="F71" s="251"/>
      <c r="G71" s="251"/>
      <c r="H71" s="251"/>
      <c r="I71" s="251"/>
      <c r="J71" s="251"/>
      <c r="K71" s="251"/>
      <c r="L71" s="251"/>
      <c r="M71" s="251"/>
      <c r="N71" s="251"/>
      <c r="O71" s="251"/>
      <c r="P71" s="251"/>
      <c r="Q71" s="251"/>
      <c r="R71" s="251"/>
      <c r="S71" s="251"/>
      <c r="T71" s="251"/>
      <c r="U71" s="251"/>
    </row>
    <row r="72" spans="1:21" ht="12.75" customHeight="1">
      <c r="A72" s="251"/>
      <c r="B72" s="251"/>
      <c r="C72" s="251"/>
      <c r="D72" s="251"/>
      <c r="E72" s="251"/>
      <c r="F72" s="251"/>
      <c r="G72" s="251"/>
      <c r="H72" s="251"/>
      <c r="I72" s="251"/>
      <c r="J72" s="251"/>
      <c r="K72" s="251"/>
      <c r="L72" s="251"/>
      <c r="M72" s="251"/>
      <c r="N72" s="251"/>
      <c r="O72" s="251"/>
      <c r="P72" s="251"/>
      <c r="Q72" s="251"/>
      <c r="R72" s="251"/>
      <c r="S72" s="251"/>
      <c r="T72" s="251"/>
      <c r="U72" s="251"/>
    </row>
    <row r="73" spans="1:21" ht="12.75" customHeight="1">
      <c r="A73" s="251"/>
      <c r="B73" s="251"/>
      <c r="C73" s="251"/>
      <c r="D73" s="251"/>
      <c r="E73" s="251"/>
      <c r="F73" s="251"/>
      <c r="G73" s="251"/>
      <c r="H73" s="251"/>
      <c r="I73" s="251"/>
      <c r="J73" s="251"/>
      <c r="K73" s="251"/>
      <c r="L73" s="251"/>
      <c r="M73" s="251"/>
      <c r="N73" s="251"/>
      <c r="O73" s="251"/>
      <c r="P73" s="251"/>
      <c r="Q73" s="251"/>
      <c r="R73" s="251"/>
      <c r="S73" s="251"/>
      <c r="T73" s="251"/>
      <c r="U73" s="251"/>
    </row>
    <row r="74" spans="1:21" ht="12.75" customHeight="1">
      <c r="A74" s="251"/>
      <c r="B74" s="251"/>
      <c r="C74" s="251"/>
      <c r="D74" s="251"/>
      <c r="E74" s="251"/>
      <c r="F74" s="251"/>
      <c r="G74" s="251"/>
      <c r="H74" s="251"/>
      <c r="I74" s="251"/>
      <c r="J74" s="251"/>
      <c r="K74" s="251"/>
      <c r="L74" s="251"/>
      <c r="M74" s="251"/>
      <c r="N74" s="251"/>
      <c r="O74" s="251"/>
      <c r="P74" s="251"/>
      <c r="Q74" s="251"/>
      <c r="R74" s="251"/>
      <c r="S74" s="251"/>
      <c r="T74" s="251"/>
      <c r="U74" s="251"/>
    </row>
    <row r="75" spans="1:21" ht="12.75" customHeight="1">
      <c r="A75" s="251"/>
      <c r="B75" s="251"/>
      <c r="C75" s="251"/>
      <c r="D75" s="251"/>
      <c r="E75" s="251"/>
      <c r="F75" s="251"/>
      <c r="G75" s="251"/>
      <c r="H75" s="251"/>
      <c r="I75" s="251"/>
      <c r="J75" s="251"/>
      <c r="K75" s="251"/>
      <c r="L75" s="251"/>
      <c r="M75" s="251"/>
      <c r="N75" s="251"/>
      <c r="O75" s="251"/>
      <c r="P75" s="251"/>
      <c r="Q75" s="251"/>
      <c r="R75" s="251"/>
      <c r="S75" s="251"/>
      <c r="T75" s="251"/>
      <c r="U75" s="251"/>
    </row>
    <row r="76" spans="1:21" ht="12.75" customHeight="1">
      <c r="A76" s="251"/>
      <c r="B76" s="251"/>
      <c r="C76" s="251"/>
      <c r="D76" s="251"/>
      <c r="E76" s="251"/>
      <c r="F76" s="251"/>
      <c r="G76" s="251"/>
      <c r="H76" s="251"/>
      <c r="I76" s="251"/>
      <c r="J76" s="251"/>
      <c r="K76" s="251"/>
      <c r="L76" s="251"/>
      <c r="M76" s="251"/>
      <c r="N76" s="251"/>
      <c r="O76" s="251"/>
      <c r="P76" s="251"/>
      <c r="Q76" s="251"/>
      <c r="R76" s="251"/>
      <c r="S76" s="251"/>
      <c r="T76" s="251"/>
      <c r="U76" s="251"/>
    </row>
    <row r="77" spans="1:21" ht="12.75" customHeight="1">
      <c r="A77" s="251"/>
      <c r="B77" s="251"/>
      <c r="C77" s="251"/>
      <c r="D77" s="251"/>
      <c r="E77" s="251"/>
      <c r="F77" s="251"/>
      <c r="G77" s="251"/>
      <c r="H77" s="251"/>
      <c r="I77" s="251"/>
      <c r="J77" s="251"/>
      <c r="K77" s="251"/>
      <c r="L77" s="251"/>
      <c r="M77" s="251"/>
      <c r="N77" s="251"/>
      <c r="O77" s="251"/>
      <c r="P77" s="251"/>
      <c r="Q77" s="251"/>
      <c r="R77" s="251"/>
      <c r="S77" s="251"/>
      <c r="T77" s="251"/>
      <c r="U77" s="251"/>
    </row>
    <row r="78" spans="1:21" ht="12.75" customHeight="1">
      <c r="A78" s="251"/>
      <c r="B78" s="251"/>
      <c r="C78" s="251"/>
      <c r="D78" s="251"/>
      <c r="E78" s="251"/>
      <c r="F78" s="251"/>
      <c r="G78" s="251"/>
      <c r="H78" s="251"/>
      <c r="I78" s="251"/>
      <c r="J78" s="251"/>
      <c r="K78" s="251"/>
      <c r="L78" s="251"/>
      <c r="M78" s="251"/>
      <c r="N78" s="251"/>
      <c r="O78" s="251"/>
      <c r="P78" s="251"/>
      <c r="Q78" s="251"/>
      <c r="R78" s="251"/>
      <c r="S78" s="251"/>
      <c r="T78" s="251"/>
      <c r="U78" s="251"/>
    </row>
    <row r="79" spans="1:21" ht="12.75" customHeight="1">
      <c r="A79" s="251"/>
      <c r="B79" s="251"/>
      <c r="C79" s="251"/>
      <c r="D79" s="251"/>
      <c r="E79" s="251"/>
      <c r="F79" s="251"/>
      <c r="G79" s="251"/>
      <c r="H79" s="251"/>
      <c r="I79" s="251"/>
      <c r="J79" s="251"/>
      <c r="K79" s="251"/>
      <c r="L79" s="251"/>
      <c r="M79" s="251"/>
      <c r="N79" s="251"/>
      <c r="O79" s="251"/>
      <c r="P79" s="251"/>
      <c r="Q79" s="251"/>
      <c r="R79" s="251"/>
      <c r="S79" s="251"/>
      <c r="T79" s="251"/>
      <c r="U79" s="251"/>
    </row>
    <row r="80" spans="1:21" ht="12.75" customHeight="1">
      <c r="A80" s="251"/>
      <c r="B80" s="251"/>
      <c r="C80" s="251"/>
      <c r="D80" s="251"/>
      <c r="E80" s="251"/>
      <c r="F80" s="251"/>
      <c r="G80" s="251"/>
      <c r="H80" s="251"/>
      <c r="I80" s="251"/>
      <c r="J80" s="251"/>
      <c r="K80" s="251"/>
      <c r="L80" s="251"/>
      <c r="M80" s="251"/>
      <c r="N80" s="251"/>
      <c r="O80" s="251"/>
      <c r="P80" s="251"/>
      <c r="Q80" s="251"/>
      <c r="R80" s="251"/>
      <c r="S80" s="251"/>
      <c r="T80" s="251"/>
      <c r="U80" s="251"/>
    </row>
    <row r="81" spans="1:21" ht="12.75" customHeight="1">
      <c r="A81" s="251"/>
      <c r="B81" s="251"/>
      <c r="C81" s="251"/>
      <c r="D81" s="251"/>
      <c r="E81" s="251"/>
      <c r="F81" s="251"/>
      <c r="G81" s="251"/>
      <c r="H81" s="251"/>
      <c r="I81" s="251"/>
      <c r="J81" s="251"/>
      <c r="K81" s="251"/>
      <c r="L81" s="251"/>
      <c r="M81" s="251"/>
      <c r="N81" s="251"/>
      <c r="O81" s="251"/>
      <c r="P81" s="251"/>
      <c r="Q81" s="251"/>
      <c r="R81" s="251"/>
      <c r="S81" s="251"/>
      <c r="T81" s="251"/>
      <c r="U81" s="251"/>
    </row>
    <row r="82" spans="1:21" ht="12.75" customHeight="1">
      <c r="A82" s="251"/>
      <c r="B82" s="251"/>
      <c r="C82" s="251"/>
      <c r="D82" s="251"/>
      <c r="E82" s="251"/>
      <c r="F82" s="251"/>
      <c r="G82" s="251"/>
      <c r="H82" s="251"/>
      <c r="I82" s="251"/>
      <c r="J82" s="251"/>
      <c r="K82" s="251"/>
      <c r="L82" s="251"/>
      <c r="M82" s="251"/>
      <c r="N82" s="251"/>
      <c r="O82" s="251"/>
      <c r="P82" s="251"/>
      <c r="Q82" s="251"/>
      <c r="R82" s="251"/>
      <c r="S82" s="251"/>
      <c r="T82" s="251"/>
      <c r="U82" s="251"/>
    </row>
    <row r="83" spans="1:21" ht="12.75" customHeight="1">
      <c r="A83" s="251"/>
      <c r="B83" s="251"/>
      <c r="C83" s="251"/>
      <c r="D83" s="251"/>
      <c r="E83" s="251"/>
      <c r="F83" s="251"/>
      <c r="G83" s="251"/>
      <c r="H83" s="251"/>
      <c r="I83" s="251"/>
      <c r="J83" s="251"/>
      <c r="K83" s="251"/>
      <c r="L83" s="251"/>
      <c r="M83" s="251"/>
      <c r="N83" s="251"/>
      <c r="O83" s="251"/>
      <c r="P83" s="251"/>
      <c r="Q83" s="251"/>
      <c r="R83" s="251"/>
      <c r="S83" s="251"/>
      <c r="T83" s="251"/>
      <c r="U83" s="251"/>
    </row>
    <row r="84" spans="1:21" ht="12.75" customHeight="1">
      <c r="A84" s="251"/>
      <c r="B84" s="251"/>
      <c r="C84" s="251"/>
      <c r="D84" s="251"/>
      <c r="E84" s="251"/>
      <c r="F84" s="251"/>
      <c r="G84" s="251"/>
      <c r="H84" s="251"/>
      <c r="I84" s="251"/>
      <c r="J84" s="251"/>
      <c r="K84" s="251"/>
      <c r="L84" s="251"/>
      <c r="M84" s="251"/>
      <c r="N84" s="251"/>
      <c r="O84" s="251"/>
      <c r="P84" s="251"/>
      <c r="Q84" s="251"/>
      <c r="R84" s="251"/>
      <c r="S84" s="251"/>
      <c r="T84" s="251"/>
      <c r="U84" s="251"/>
    </row>
    <row r="85" spans="1:21" ht="12.75" customHeight="1">
      <c r="A85" s="251"/>
      <c r="B85" s="251"/>
      <c r="C85" s="251"/>
      <c r="D85" s="251"/>
      <c r="E85" s="251"/>
      <c r="F85" s="251"/>
      <c r="G85" s="251"/>
      <c r="H85" s="251"/>
      <c r="I85" s="251"/>
      <c r="J85" s="251"/>
      <c r="K85" s="251"/>
      <c r="L85" s="251"/>
      <c r="M85" s="251"/>
      <c r="N85" s="251"/>
      <c r="O85" s="251"/>
      <c r="P85" s="251"/>
      <c r="Q85" s="251"/>
      <c r="R85" s="251"/>
      <c r="S85" s="251"/>
      <c r="T85" s="251"/>
      <c r="U85" s="251"/>
    </row>
    <row r="86" spans="1:21" ht="12.75" customHeight="1">
      <c r="A86" s="251"/>
      <c r="B86" s="251"/>
      <c r="C86" s="251"/>
      <c r="D86" s="251"/>
      <c r="E86" s="251"/>
      <c r="F86" s="251"/>
      <c r="G86" s="251"/>
      <c r="H86" s="251"/>
      <c r="I86" s="251"/>
      <c r="J86" s="251"/>
      <c r="K86" s="251"/>
      <c r="L86" s="251"/>
      <c r="M86" s="251"/>
      <c r="N86" s="251"/>
      <c r="O86" s="251"/>
      <c r="P86" s="251"/>
      <c r="Q86" s="251"/>
      <c r="R86" s="251"/>
      <c r="S86" s="251"/>
      <c r="T86" s="251"/>
      <c r="U86" s="251"/>
    </row>
    <row r="87" spans="1:21" ht="12.75" customHeight="1">
      <c r="A87" s="251"/>
      <c r="B87" s="251"/>
      <c r="C87" s="251"/>
      <c r="D87" s="251"/>
      <c r="E87" s="251"/>
      <c r="F87" s="251"/>
      <c r="G87" s="251"/>
      <c r="H87" s="251"/>
      <c r="I87" s="251"/>
      <c r="J87" s="251"/>
      <c r="K87" s="251"/>
      <c r="L87" s="251"/>
      <c r="M87" s="251"/>
      <c r="N87" s="251"/>
      <c r="O87" s="251"/>
      <c r="P87" s="251"/>
      <c r="Q87" s="251"/>
      <c r="R87" s="251"/>
      <c r="S87" s="251"/>
      <c r="T87" s="251"/>
      <c r="U87" s="251"/>
    </row>
    <row r="88" spans="1:21" ht="12.75" customHeight="1">
      <c r="A88" s="251"/>
      <c r="B88" s="251"/>
      <c r="C88" s="251"/>
      <c r="D88" s="251"/>
      <c r="E88" s="251"/>
      <c r="F88" s="251"/>
      <c r="G88" s="251"/>
      <c r="H88" s="251"/>
      <c r="I88" s="251"/>
      <c r="J88" s="251"/>
      <c r="K88" s="251"/>
      <c r="L88" s="251"/>
      <c r="M88" s="251"/>
      <c r="N88" s="251"/>
      <c r="O88" s="251"/>
      <c r="P88" s="251"/>
      <c r="Q88" s="251"/>
      <c r="R88" s="251"/>
      <c r="S88" s="251"/>
      <c r="T88" s="251"/>
      <c r="U88" s="251"/>
    </row>
    <row r="89" spans="1:21" ht="12.75" customHeight="1">
      <c r="A89" s="251"/>
      <c r="B89" s="251"/>
      <c r="C89" s="251"/>
      <c r="D89" s="251"/>
      <c r="E89" s="251"/>
      <c r="F89" s="251"/>
      <c r="G89" s="251"/>
      <c r="H89" s="251"/>
      <c r="I89" s="251"/>
      <c r="J89" s="251"/>
      <c r="K89" s="251"/>
      <c r="L89" s="251"/>
      <c r="M89" s="251"/>
      <c r="N89" s="251"/>
      <c r="O89" s="251"/>
      <c r="P89" s="251"/>
      <c r="Q89" s="251"/>
      <c r="R89" s="251"/>
      <c r="S89" s="251"/>
      <c r="T89" s="251"/>
      <c r="U89" s="251"/>
    </row>
    <row r="90" spans="1:21" ht="12.75" customHeight="1">
      <c r="A90" s="251"/>
      <c r="B90" s="251"/>
      <c r="C90" s="251"/>
      <c r="D90" s="251"/>
      <c r="E90" s="251"/>
      <c r="F90" s="251"/>
      <c r="G90" s="251"/>
      <c r="H90" s="251"/>
      <c r="I90" s="251"/>
      <c r="J90" s="251"/>
      <c r="K90" s="251"/>
      <c r="L90" s="251"/>
      <c r="M90" s="251"/>
      <c r="N90" s="251"/>
      <c r="O90" s="251"/>
      <c r="P90" s="251"/>
      <c r="Q90" s="251"/>
      <c r="R90" s="251"/>
      <c r="S90" s="251"/>
      <c r="T90" s="251"/>
      <c r="U90" s="251"/>
    </row>
    <row r="91" spans="1:21" ht="12.75" customHeight="1">
      <c r="A91" s="251"/>
      <c r="B91" s="251"/>
      <c r="C91" s="251"/>
      <c r="D91" s="251"/>
      <c r="E91" s="251"/>
      <c r="F91" s="251"/>
      <c r="G91" s="251"/>
      <c r="H91" s="251"/>
      <c r="I91" s="251"/>
      <c r="J91" s="251"/>
      <c r="K91" s="251"/>
      <c r="L91" s="251"/>
      <c r="M91" s="251"/>
      <c r="N91" s="251"/>
      <c r="O91" s="251"/>
      <c r="P91" s="251"/>
      <c r="Q91" s="251"/>
      <c r="R91" s="251"/>
      <c r="S91" s="251"/>
      <c r="T91" s="251"/>
      <c r="U91" s="251"/>
    </row>
    <row r="92" spans="1:21" ht="12.75" customHeight="1">
      <c r="A92" s="251"/>
      <c r="B92" s="251"/>
      <c r="C92" s="251"/>
      <c r="D92" s="251"/>
      <c r="E92" s="251"/>
      <c r="F92" s="251"/>
      <c r="G92" s="251"/>
      <c r="H92" s="251"/>
      <c r="I92" s="251"/>
      <c r="J92" s="251"/>
      <c r="K92" s="251"/>
      <c r="L92" s="251"/>
      <c r="M92" s="251"/>
      <c r="N92" s="251"/>
      <c r="O92" s="251"/>
      <c r="P92" s="251"/>
      <c r="Q92" s="251"/>
      <c r="R92" s="251"/>
      <c r="S92" s="251"/>
      <c r="T92" s="251"/>
      <c r="U92" s="251"/>
    </row>
    <row r="93" spans="1:21" ht="12.75" customHeight="1">
      <c r="A93" s="251"/>
      <c r="B93" s="251"/>
      <c r="C93" s="251"/>
      <c r="D93" s="251"/>
      <c r="E93" s="251"/>
      <c r="F93" s="251"/>
      <c r="G93" s="251"/>
      <c r="H93" s="251"/>
      <c r="I93" s="251"/>
      <c r="J93" s="251"/>
      <c r="K93" s="251"/>
      <c r="L93" s="251"/>
      <c r="M93" s="251"/>
      <c r="N93" s="251"/>
      <c r="O93" s="251"/>
      <c r="P93" s="251"/>
      <c r="Q93" s="251"/>
      <c r="R93" s="251"/>
      <c r="S93" s="251"/>
      <c r="T93" s="251"/>
      <c r="U93" s="251"/>
    </row>
    <row r="94" spans="1:21" ht="12.75" customHeight="1">
      <c r="A94" s="251"/>
      <c r="B94" s="251"/>
      <c r="C94" s="251"/>
      <c r="D94" s="251"/>
      <c r="E94" s="251"/>
      <c r="F94" s="251"/>
      <c r="G94" s="251"/>
      <c r="H94" s="251"/>
      <c r="I94" s="251"/>
      <c r="J94" s="251"/>
      <c r="K94" s="251"/>
      <c r="L94" s="251"/>
      <c r="M94" s="251"/>
      <c r="N94" s="251"/>
      <c r="O94" s="251"/>
      <c r="P94" s="251"/>
      <c r="Q94" s="251"/>
      <c r="R94" s="251"/>
      <c r="S94" s="251"/>
      <c r="T94" s="251"/>
      <c r="U94" s="251"/>
    </row>
    <row r="95" spans="1:21" ht="12.75" customHeight="1">
      <c r="A95" s="251"/>
      <c r="B95" s="251"/>
      <c r="C95" s="251"/>
      <c r="D95" s="251"/>
      <c r="E95" s="251"/>
      <c r="F95" s="251"/>
      <c r="G95" s="251"/>
      <c r="H95" s="251"/>
      <c r="I95" s="251"/>
      <c r="J95" s="251"/>
      <c r="K95" s="251"/>
      <c r="L95" s="251"/>
      <c r="M95" s="251"/>
      <c r="N95" s="251"/>
      <c r="O95" s="251"/>
      <c r="P95" s="251"/>
      <c r="Q95" s="251"/>
      <c r="R95" s="251"/>
      <c r="S95" s="251"/>
      <c r="T95" s="251"/>
      <c r="U95" s="251"/>
    </row>
    <row r="96" spans="1:21" ht="12.75" customHeight="1">
      <c r="A96" s="251"/>
      <c r="B96" s="251"/>
      <c r="C96" s="251"/>
      <c r="D96" s="251"/>
      <c r="E96" s="251"/>
      <c r="F96" s="251"/>
      <c r="G96" s="251"/>
      <c r="H96" s="251"/>
      <c r="I96" s="251"/>
      <c r="J96" s="251"/>
      <c r="K96" s="251"/>
      <c r="L96" s="251"/>
      <c r="M96" s="251"/>
      <c r="N96" s="251"/>
      <c r="O96" s="251"/>
      <c r="P96" s="251"/>
      <c r="Q96" s="251"/>
      <c r="R96" s="251"/>
      <c r="S96" s="251"/>
      <c r="T96" s="251"/>
      <c r="U96" s="251"/>
    </row>
    <row r="97" spans="1:21" ht="12.75" customHeight="1">
      <c r="A97" s="251"/>
      <c r="B97" s="251"/>
      <c r="C97" s="251"/>
      <c r="D97" s="251"/>
      <c r="E97" s="251"/>
      <c r="F97" s="251"/>
      <c r="G97" s="251"/>
      <c r="H97" s="251"/>
      <c r="I97" s="251"/>
      <c r="J97" s="251"/>
      <c r="K97" s="251"/>
      <c r="L97" s="251"/>
      <c r="M97" s="251"/>
      <c r="N97" s="251"/>
      <c r="O97" s="251"/>
      <c r="P97" s="251"/>
      <c r="Q97" s="251"/>
      <c r="R97" s="251"/>
      <c r="S97" s="251"/>
      <c r="T97" s="251"/>
      <c r="U97" s="251"/>
    </row>
    <row r="98" spans="1:21" ht="12.75" customHeight="1">
      <c r="A98" s="251"/>
      <c r="B98" s="251"/>
      <c r="C98" s="251"/>
      <c r="D98" s="251"/>
      <c r="E98" s="251"/>
      <c r="F98" s="251"/>
      <c r="G98" s="251"/>
      <c r="H98" s="251"/>
      <c r="I98" s="251"/>
      <c r="J98" s="251"/>
      <c r="K98" s="251"/>
      <c r="L98" s="251"/>
      <c r="M98" s="251"/>
      <c r="N98" s="251"/>
      <c r="O98" s="251"/>
      <c r="P98" s="251"/>
      <c r="Q98" s="251"/>
      <c r="R98" s="251"/>
      <c r="S98" s="251"/>
      <c r="T98" s="251"/>
      <c r="U98" s="251"/>
    </row>
    <row r="99" spans="1:21" ht="12.75" customHeight="1">
      <c r="A99" s="251"/>
      <c r="B99" s="251"/>
      <c r="C99" s="251"/>
      <c r="D99" s="251"/>
      <c r="E99" s="251"/>
      <c r="F99" s="251"/>
      <c r="G99" s="251"/>
      <c r="H99" s="251"/>
      <c r="I99" s="251"/>
      <c r="J99" s="251"/>
      <c r="K99" s="251"/>
      <c r="L99" s="251"/>
      <c r="M99" s="251"/>
      <c r="N99" s="251"/>
      <c r="O99" s="251"/>
      <c r="P99" s="251"/>
      <c r="Q99" s="251"/>
      <c r="R99" s="251"/>
      <c r="S99" s="251"/>
      <c r="T99" s="251"/>
      <c r="U99" s="251"/>
    </row>
    <row r="100" spans="1:21" ht="12.75" customHeight="1">
      <c r="A100" s="251"/>
      <c r="B100" s="251"/>
      <c r="C100" s="251"/>
      <c r="D100" s="251"/>
      <c r="E100" s="251"/>
      <c r="F100" s="251"/>
      <c r="G100" s="251"/>
      <c r="H100" s="251"/>
      <c r="I100" s="251"/>
      <c r="J100" s="251"/>
      <c r="K100" s="251"/>
      <c r="L100" s="251"/>
      <c r="M100" s="251"/>
      <c r="N100" s="251"/>
      <c r="O100" s="251"/>
      <c r="P100" s="251"/>
      <c r="Q100" s="251"/>
      <c r="R100" s="251"/>
      <c r="S100" s="251"/>
      <c r="T100" s="251"/>
      <c r="U100" s="251"/>
    </row>
    <row r="101" spans="1:21" ht="12.75" customHeight="1">
      <c r="A101" s="251"/>
      <c r="B101" s="251"/>
      <c r="C101" s="251"/>
      <c r="D101" s="251"/>
      <c r="E101" s="251"/>
      <c r="F101" s="251"/>
      <c r="G101" s="251"/>
      <c r="H101" s="251"/>
      <c r="I101" s="251"/>
      <c r="J101" s="251"/>
      <c r="K101" s="251"/>
      <c r="L101" s="251"/>
      <c r="M101" s="251"/>
      <c r="N101" s="251"/>
      <c r="O101" s="251"/>
      <c r="P101" s="251"/>
      <c r="Q101" s="251"/>
      <c r="R101" s="251"/>
      <c r="S101" s="251"/>
      <c r="T101" s="251"/>
      <c r="U101" s="251"/>
    </row>
    <row r="102" spans="1:21" ht="12.75" customHeight="1">
      <c r="A102" s="251"/>
      <c r="B102" s="251"/>
      <c r="C102" s="251"/>
      <c r="D102" s="251"/>
      <c r="E102" s="251"/>
      <c r="F102" s="251"/>
      <c r="G102" s="251"/>
      <c r="H102" s="251"/>
      <c r="I102" s="251"/>
      <c r="J102" s="251"/>
      <c r="K102" s="251"/>
      <c r="L102" s="251"/>
      <c r="M102" s="251"/>
      <c r="N102" s="251"/>
      <c r="O102" s="251"/>
      <c r="P102" s="251"/>
      <c r="Q102" s="251"/>
      <c r="R102" s="251"/>
      <c r="S102" s="251"/>
      <c r="T102" s="251"/>
      <c r="U102" s="251"/>
    </row>
    <row r="103" spans="1:21" ht="12.75" customHeight="1">
      <c r="A103" s="251"/>
      <c r="B103" s="251"/>
      <c r="C103" s="251"/>
      <c r="D103" s="251"/>
      <c r="E103" s="251"/>
      <c r="F103" s="251"/>
      <c r="G103" s="251"/>
      <c r="H103" s="251"/>
      <c r="I103" s="251"/>
      <c r="J103" s="251"/>
      <c r="K103" s="251"/>
      <c r="L103" s="251"/>
      <c r="M103" s="251"/>
      <c r="N103" s="251"/>
      <c r="O103" s="251"/>
      <c r="P103" s="251"/>
      <c r="Q103" s="251"/>
      <c r="R103" s="251"/>
      <c r="S103" s="251"/>
      <c r="T103" s="251"/>
      <c r="U103" s="251"/>
    </row>
    <row r="104" spans="1:21" ht="12.75" customHeight="1">
      <c r="A104" s="251"/>
      <c r="B104" s="251"/>
      <c r="C104" s="251"/>
      <c r="D104" s="251"/>
      <c r="E104" s="251"/>
      <c r="F104" s="251"/>
      <c r="G104" s="251"/>
      <c r="H104" s="251"/>
      <c r="I104" s="251"/>
      <c r="J104" s="251"/>
      <c r="K104" s="251"/>
      <c r="L104" s="251"/>
      <c r="M104" s="251"/>
      <c r="N104" s="251"/>
      <c r="O104" s="251"/>
      <c r="P104" s="251"/>
      <c r="Q104" s="251"/>
      <c r="R104" s="251"/>
      <c r="S104" s="251"/>
      <c r="T104" s="251"/>
      <c r="U104" s="251"/>
    </row>
    <row r="105" spans="1:21" ht="12.75" customHeight="1">
      <c r="A105" s="251"/>
      <c r="B105" s="251"/>
      <c r="C105" s="251"/>
      <c r="D105" s="251"/>
      <c r="E105" s="251"/>
      <c r="F105" s="251"/>
      <c r="G105" s="251"/>
      <c r="H105" s="251"/>
      <c r="I105" s="251"/>
      <c r="J105" s="251"/>
      <c r="K105" s="251"/>
      <c r="L105" s="251"/>
      <c r="M105" s="251"/>
      <c r="N105" s="251"/>
      <c r="O105" s="251"/>
      <c r="P105" s="251"/>
      <c r="Q105" s="251"/>
      <c r="R105" s="251"/>
      <c r="S105" s="251"/>
      <c r="T105" s="251"/>
      <c r="U105" s="251"/>
    </row>
    <row r="106" spans="1:21" ht="12.75" customHeight="1">
      <c r="A106" s="251"/>
      <c r="B106" s="251"/>
      <c r="C106" s="251"/>
      <c r="D106" s="251"/>
      <c r="E106" s="251"/>
      <c r="F106" s="251"/>
      <c r="G106" s="251"/>
      <c r="H106" s="251"/>
      <c r="I106" s="251"/>
      <c r="J106" s="251"/>
      <c r="K106" s="251"/>
      <c r="L106" s="251"/>
      <c r="M106" s="251"/>
      <c r="N106" s="251"/>
      <c r="O106" s="251"/>
      <c r="P106" s="251"/>
      <c r="Q106" s="251"/>
      <c r="R106" s="251"/>
      <c r="S106" s="251"/>
      <c r="T106" s="251"/>
      <c r="U106" s="251"/>
    </row>
    <row r="107" spans="1:21" ht="12.75" customHeight="1">
      <c r="A107" s="251"/>
      <c r="B107" s="251"/>
      <c r="C107" s="251"/>
      <c r="D107" s="251"/>
      <c r="E107" s="251"/>
      <c r="F107" s="251"/>
      <c r="G107" s="251"/>
      <c r="H107" s="251"/>
      <c r="I107" s="251"/>
      <c r="J107" s="251"/>
      <c r="K107" s="251"/>
      <c r="L107" s="251"/>
      <c r="M107" s="251"/>
      <c r="N107" s="251"/>
      <c r="O107" s="251"/>
      <c r="P107" s="251"/>
      <c r="Q107" s="251"/>
      <c r="R107" s="251"/>
      <c r="S107" s="251"/>
      <c r="T107" s="251"/>
      <c r="U107" s="251"/>
    </row>
    <row r="108" spans="1:21" ht="12.75" customHeight="1">
      <c r="A108" s="251"/>
      <c r="B108" s="251"/>
      <c r="C108" s="251"/>
      <c r="D108" s="251"/>
      <c r="E108" s="251"/>
      <c r="F108" s="251"/>
      <c r="G108" s="251"/>
      <c r="H108" s="251"/>
      <c r="I108" s="251"/>
      <c r="J108" s="251"/>
      <c r="K108" s="251"/>
      <c r="L108" s="251"/>
      <c r="M108" s="251"/>
      <c r="N108" s="251"/>
      <c r="O108" s="251"/>
      <c r="P108" s="251"/>
      <c r="Q108" s="251"/>
      <c r="R108" s="251"/>
      <c r="S108" s="251"/>
      <c r="T108" s="251"/>
      <c r="U108" s="251"/>
    </row>
    <row r="109" spans="1:21" ht="12.75" customHeight="1">
      <c r="A109" s="251"/>
      <c r="B109" s="251"/>
      <c r="C109" s="251"/>
      <c r="D109" s="251"/>
      <c r="E109" s="251"/>
      <c r="F109" s="251"/>
      <c r="G109" s="251"/>
      <c r="H109" s="251"/>
      <c r="I109" s="251"/>
      <c r="J109" s="251"/>
      <c r="K109" s="251"/>
      <c r="L109" s="251"/>
      <c r="M109" s="251"/>
      <c r="N109" s="251"/>
      <c r="O109" s="251"/>
      <c r="P109" s="251"/>
      <c r="Q109" s="251"/>
      <c r="R109" s="251"/>
      <c r="S109" s="251"/>
      <c r="T109" s="251"/>
      <c r="U109" s="251"/>
    </row>
    <row r="110" spans="1:21" ht="12.75" customHeight="1">
      <c r="A110" s="251"/>
      <c r="B110" s="251"/>
      <c r="C110" s="251"/>
      <c r="D110" s="251"/>
      <c r="E110" s="251"/>
      <c r="F110" s="251"/>
      <c r="G110" s="251"/>
      <c r="H110" s="251"/>
      <c r="I110" s="251"/>
      <c r="J110" s="251"/>
      <c r="K110" s="251"/>
      <c r="L110" s="251"/>
      <c r="M110" s="251"/>
      <c r="N110" s="251"/>
      <c r="O110" s="251"/>
      <c r="P110" s="251"/>
      <c r="Q110" s="251"/>
      <c r="R110" s="251"/>
      <c r="S110" s="251"/>
      <c r="T110" s="251"/>
      <c r="U110" s="251"/>
    </row>
    <row r="111" spans="1:21" ht="12.75" customHeight="1">
      <c r="A111" s="251"/>
      <c r="B111" s="251"/>
      <c r="C111" s="251"/>
      <c r="D111" s="251"/>
      <c r="E111" s="251"/>
      <c r="F111" s="251"/>
      <c r="G111" s="251"/>
      <c r="H111" s="251"/>
      <c r="I111" s="251"/>
      <c r="J111" s="251"/>
      <c r="K111" s="251"/>
      <c r="L111" s="251"/>
      <c r="M111" s="251"/>
      <c r="N111" s="251"/>
      <c r="O111" s="251"/>
      <c r="P111" s="251"/>
      <c r="Q111" s="251"/>
      <c r="R111" s="251"/>
      <c r="S111" s="251"/>
      <c r="T111" s="251"/>
      <c r="U111" s="251"/>
    </row>
    <row r="112" spans="1:21" ht="12.75" customHeight="1">
      <c r="A112" s="251"/>
      <c r="B112" s="251"/>
      <c r="C112" s="251"/>
      <c r="D112" s="251"/>
      <c r="E112" s="251"/>
      <c r="F112" s="251"/>
      <c r="G112" s="251"/>
      <c r="H112" s="251"/>
      <c r="I112" s="251"/>
      <c r="J112" s="251"/>
      <c r="K112" s="251"/>
      <c r="L112" s="251"/>
      <c r="M112" s="251"/>
      <c r="N112" s="251"/>
      <c r="O112" s="251"/>
      <c r="P112" s="251"/>
      <c r="Q112" s="251"/>
      <c r="R112" s="251"/>
      <c r="S112" s="251"/>
      <c r="T112" s="251"/>
      <c r="U112" s="251"/>
    </row>
    <row r="113" spans="1:21" ht="12.75" customHeight="1">
      <c r="A113" s="251"/>
      <c r="B113" s="251"/>
      <c r="C113" s="251"/>
      <c r="D113" s="251"/>
      <c r="E113" s="251"/>
      <c r="F113" s="251"/>
      <c r="G113" s="251"/>
      <c r="H113" s="251"/>
      <c r="I113" s="251"/>
      <c r="J113" s="251"/>
      <c r="K113" s="251"/>
      <c r="L113" s="251"/>
      <c r="M113" s="251"/>
      <c r="N113" s="251"/>
      <c r="O113" s="251"/>
      <c r="P113" s="251"/>
      <c r="Q113" s="251"/>
      <c r="R113" s="251"/>
      <c r="S113" s="251"/>
      <c r="T113" s="251"/>
      <c r="U113" s="251"/>
    </row>
    <row r="114" spans="1:21" ht="12.75" customHeight="1">
      <c r="A114" s="251"/>
      <c r="B114" s="251"/>
      <c r="C114" s="251"/>
      <c r="D114" s="251"/>
      <c r="E114" s="251"/>
      <c r="F114" s="251"/>
      <c r="G114" s="251"/>
      <c r="H114" s="251"/>
      <c r="I114" s="251"/>
      <c r="J114" s="251"/>
      <c r="K114" s="251"/>
      <c r="L114" s="251"/>
      <c r="M114" s="251"/>
      <c r="N114" s="251"/>
      <c r="O114" s="251"/>
      <c r="P114" s="251"/>
      <c r="Q114" s="251"/>
      <c r="R114" s="251"/>
      <c r="S114" s="251"/>
      <c r="T114" s="251"/>
      <c r="U114" s="251"/>
    </row>
    <row r="115" spans="1:21" ht="12.75" customHeight="1">
      <c r="A115" s="251"/>
      <c r="B115" s="251"/>
      <c r="C115" s="251"/>
      <c r="D115" s="251"/>
      <c r="E115" s="251"/>
      <c r="F115" s="251"/>
      <c r="G115" s="251"/>
      <c r="H115" s="251"/>
      <c r="I115" s="251"/>
      <c r="J115" s="251"/>
      <c r="K115" s="251"/>
      <c r="L115" s="251"/>
      <c r="M115" s="251"/>
      <c r="N115" s="251"/>
      <c r="O115" s="251"/>
      <c r="P115" s="251"/>
      <c r="Q115" s="251"/>
      <c r="R115" s="251"/>
      <c r="S115" s="251"/>
      <c r="T115" s="251"/>
      <c r="U115" s="251"/>
    </row>
    <row r="116" spans="1:21" ht="12.75" customHeight="1">
      <c r="A116" s="251"/>
      <c r="B116" s="251"/>
      <c r="C116" s="251"/>
      <c r="D116" s="251"/>
      <c r="E116" s="251"/>
      <c r="F116" s="251"/>
      <c r="G116" s="251"/>
      <c r="H116" s="251"/>
      <c r="I116" s="251"/>
      <c r="J116" s="251"/>
      <c r="K116" s="251"/>
      <c r="L116" s="251"/>
      <c r="M116" s="251"/>
      <c r="N116" s="251"/>
      <c r="O116" s="251"/>
      <c r="P116" s="251"/>
      <c r="Q116" s="251"/>
      <c r="R116" s="251"/>
      <c r="S116" s="251"/>
      <c r="T116" s="251"/>
      <c r="U116" s="251"/>
    </row>
    <row r="117" spans="1:21" ht="12.75" customHeight="1">
      <c r="A117" s="251"/>
      <c r="B117" s="251"/>
      <c r="C117" s="251"/>
      <c r="D117" s="251"/>
      <c r="E117" s="251"/>
      <c r="F117" s="251"/>
      <c r="G117" s="251"/>
      <c r="H117" s="251"/>
      <c r="I117" s="251"/>
      <c r="J117" s="251"/>
      <c r="K117" s="251"/>
      <c r="L117" s="251"/>
      <c r="M117" s="251"/>
      <c r="N117" s="251"/>
      <c r="O117" s="251"/>
      <c r="P117" s="251"/>
      <c r="Q117" s="251"/>
      <c r="R117" s="251"/>
      <c r="S117" s="251"/>
      <c r="T117" s="251"/>
      <c r="U117" s="251"/>
    </row>
    <row r="118" spans="1:21" ht="12.75" customHeight="1">
      <c r="A118" s="251"/>
      <c r="B118" s="251"/>
      <c r="C118" s="251"/>
      <c r="D118" s="251"/>
      <c r="E118" s="251"/>
      <c r="F118" s="251"/>
      <c r="G118" s="251"/>
      <c r="H118" s="251"/>
      <c r="I118" s="251"/>
      <c r="J118" s="251"/>
      <c r="K118" s="251"/>
      <c r="L118" s="251"/>
      <c r="M118" s="251"/>
      <c r="N118" s="251"/>
      <c r="O118" s="251"/>
      <c r="P118" s="251"/>
      <c r="Q118" s="251"/>
      <c r="R118" s="251"/>
      <c r="S118" s="251"/>
      <c r="T118" s="251"/>
      <c r="U118" s="251"/>
    </row>
    <row r="119" spans="1:21" ht="12.75" customHeight="1">
      <c r="A119" s="251"/>
      <c r="B119" s="251"/>
      <c r="C119" s="251"/>
      <c r="D119" s="251"/>
      <c r="E119" s="251"/>
      <c r="F119" s="251"/>
      <c r="G119" s="251"/>
      <c r="H119" s="251"/>
      <c r="I119" s="251"/>
      <c r="J119" s="251"/>
      <c r="K119" s="251"/>
      <c r="L119" s="251"/>
      <c r="M119" s="251"/>
      <c r="N119" s="251"/>
      <c r="O119" s="251"/>
      <c r="P119" s="251"/>
      <c r="Q119" s="251"/>
      <c r="R119" s="251"/>
      <c r="S119" s="251"/>
      <c r="T119" s="251"/>
      <c r="U119" s="251"/>
    </row>
    <row r="120" spans="1:21" ht="12.75" customHeight="1">
      <c r="A120" s="251"/>
      <c r="B120" s="251"/>
      <c r="C120" s="251"/>
      <c r="D120" s="251"/>
      <c r="E120" s="251"/>
      <c r="F120" s="251"/>
      <c r="G120" s="251"/>
      <c r="H120" s="251"/>
      <c r="I120" s="251"/>
      <c r="J120" s="251"/>
      <c r="K120" s="251"/>
      <c r="L120" s="251"/>
      <c r="M120" s="251"/>
      <c r="N120" s="251"/>
      <c r="O120" s="251"/>
      <c r="P120" s="251"/>
      <c r="Q120" s="251"/>
      <c r="R120" s="251"/>
      <c r="S120" s="251"/>
      <c r="T120" s="251"/>
      <c r="U120" s="251"/>
    </row>
    <row r="121" spans="1:21" ht="12.75" customHeight="1">
      <c r="A121" s="251"/>
      <c r="B121" s="251"/>
      <c r="C121" s="251"/>
      <c r="D121" s="251"/>
      <c r="E121" s="251"/>
      <c r="F121" s="251"/>
      <c r="G121" s="251"/>
      <c r="H121" s="251"/>
      <c r="I121" s="251"/>
      <c r="J121" s="251"/>
      <c r="K121" s="251"/>
      <c r="L121" s="251"/>
      <c r="M121" s="251"/>
      <c r="N121" s="251"/>
      <c r="O121" s="251"/>
      <c r="P121" s="251"/>
      <c r="Q121" s="251"/>
      <c r="R121" s="251"/>
      <c r="S121" s="251"/>
      <c r="T121" s="251"/>
      <c r="U121" s="251"/>
    </row>
    <row r="122" spans="1:21" ht="12.75" customHeight="1">
      <c r="A122" s="251"/>
      <c r="B122" s="251"/>
      <c r="C122" s="251"/>
      <c r="D122" s="251"/>
      <c r="E122" s="251"/>
      <c r="F122" s="251"/>
      <c r="G122" s="251"/>
      <c r="H122" s="251"/>
      <c r="I122" s="251"/>
      <c r="J122" s="251"/>
      <c r="K122" s="251"/>
      <c r="L122" s="251"/>
      <c r="M122" s="251"/>
      <c r="N122" s="251"/>
      <c r="O122" s="251"/>
      <c r="P122" s="251"/>
      <c r="Q122" s="251"/>
      <c r="R122" s="251"/>
      <c r="S122" s="251"/>
      <c r="T122" s="251"/>
      <c r="U122" s="251"/>
    </row>
    <row r="123" spans="1:21" ht="12.75" customHeight="1">
      <c r="A123" s="251"/>
      <c r="B123" s="251"/>
      <c r="C123" s="251"/>
      <c r="D123" s="251"/>
      <c r="E123" s="251"/>
      <c r="F123" s="251"/>
      <c r="G123" s="251"/>
      <c r="H123" s="251"/>
      <c r="I123" s="251"/>
      <c r="J123" s="251"/>
      <c r="K123" s="251"/>
      <c r="L123" s="251"/>
      <c r="M123" s="251"/>
      <c r="N123" s="251"/>
      <c r="O123" s="251"/>
      <c r="P123" s="251"/>
      <c r="Q123" s="251"/>
      <c r="R123" s="251"/>
      <c r="S123" s="251"/>
      <c r="T123" s="251"/>
      <c r="U123" s="251"/>
    </row>
    <row r="124" spans="1:21" ht="12.75" customHeight="1">
      <c r="A124" s="251"/>
      <c r="B124" s="251"/>
      <c r="C124" s="251"/>
      <c r="D124" s="251"/>
      <c r="E124" s="251"/>
      <c r="F124" s="251"/>
      <c r="G124" s="251"/>
      <c r="H124" s="251"/>
      <c r="I124" s="251"/>
      <c r="J124" s="251"/>
      <c r="K124" s="251"/>
      <c r="L124" s="251"/>
      <c r="M124" s="251"/>
      <c r="N124" s="251"/>
      <c r="O124" s="251"/>
      <c r="P124" s="251"/>
      <c r="Q124" s="251"/>
      <c r="R124" s="251"/>
      <c r="S124" s="251"/>
      <c r="T124" s="251"/>
      <c r="U124" s="251"/>
    </row>
    <row r="125" spans="1:21" ht="12.75" customHeight="1">
      <c r="A125" s="251"/>
      <c r="B125" s="251"/>
      <c r="C125" s="251"/>
      <c r="D125" s="251"/>
      <c r="E125" s="251"/>
      <c r="F125" s="251"/>
      <c r="G125" s="251"/>
      <c r="H125" s="251"/>
      <c r="I125" s="251"/>
      <c r="J125" s="251"/>
      <c r="K125" s="251"/>
      <c r="L125" s="251"/>
      <c r="M125" s="251"/>
      <c r="N125" s="251"/>
      <c r="O125" s="251"/>
      <c r="P125" s="251"/>
      <c r="Q125" s="251"/>
      <c r="R125" s="251"/>
      <c r="S125" s="251"/>
      <c r="T125" s="251"/>
      <c r="U125" s="251"/>
    </row>
    <row r="126" spans="1:21" ht="12.75" customHeight="1">
      <c r="A126" s="251"/>
      <c r="B126" s="251"/>
      <c r="C126" s="251"/>
      <c r="D126" s="251"/>
      <c r="E126" s="251"/>
      <c r="F126" s="251"/>
      <c r="G126" s="251"/>
      <c r="H126" s="251"/>
      <c r="I126" s="251"/>
      <c r="J126" s="251"/>
      <c r="K126" s="251"/>
      <c r="L126" s="251"/>
      <c r="M126" s="251"/>
      <c r="N126" s="251"/>
      <c r="O126" s="251"/>
      <c r="P126" s="251"/>
      <c r="Q126" s="251"/>
      <c r="R126" s="251"/>
      <c r="S126" s="251"/>
      <c r="T126" s="251"/>
      <c r="U126" s="251"/>
    </row>
    <row r="127" spans="1:21" ht="12.75" customHeight="1">
      <c r="A127" s="251"/>
      <c r="B127" s="251"/>
      <c r="C127" s="251"/>
      <c r="D127" s="251"/>
      <c r="E127" s="251"/>
      <c r="F127" s="251"/>
      <c r="G127" s="251"/>
      <c r="H127" s="251"/>
      <c r="I127" s="251"/>
      <c r="J127" s="251"/>
      <c r="K127" s="251"/>
      <c r="L127" s="251"/>
      <c r="M127" s="251"/>
      <c r="N127" s="251"/>
      <c r="O127" s="251"/>
      <c r="P127" s="251"/>
      <c r="Q127" s="251"/>
      <c r="R127" s="251"/>
      <c r="S127" s="251"/>
      <c r="T127" s="251"/>
      <c r="U127" s="251"/>
    </row>
    <row r="128" spans="1:21" ht="12.75" customHeight="1">
      <c r="A128" s="251"/>
      <c r="B128" s="251"/>
      <c r="C128" s="251"/>
      <c r="D128" s="251"/>
      <c r="E128" s="251"/>
      <c r="F128" s="251"/>
      <c r="G128" s="251"/>
      <c r="H128" s="251"/>
      <c r="I128" s="251"/>
      <c r="J128" s="251"/>
      <c r="K128" s="251"/>
      <c r="L128" s="251"/>
      <c r="M128" s="251"/>
      <c r="N128" s="251"/>
      <c r="O128" s="251"/>
      <c r="P128" s="251"/>
      <c r="Q128" s="251"/>
      <c r="R128" s="251"/>
      <c r="S128" s="251"/>
      <c r="T128" s="251"/>
      <c r="U128" s="251"/>
    </row>
    <row r="129" spans="1:21" ht="12.75" customHeight="1">
      <c r="A129" s="251"/>
      <c r="B129" s="251"/>
      <c r="C129" s="251"/>
      <c r="D129" s="251"/>
      <c r="E129" s="251"/>
      <c r="F129" s="251"/>
      <c r="G129" s="251"/>
      <c r="H129" s="251"/>
      <c r="I129" s="251"/>
      <c r="J129" s="251"/>
      <c r="K129" s="251"/>
      <c r="L129" s="251"/>
      <c r="M129" s="251"/>
      <c r="N129" s="251"/>
      <c r="O129" s="251"/>
      <c r="P129" s="251"/>
      <c r="Q129" s="251"/>
      <c r="R129" s="251"/>
      <c r="S129" s="251"/>
      <c r="T129" s="251"/>
      <c r="U129" s="251"/>
    </row>
    <row r="130" spans="1:21" ht="12.75" customHeight="1">
      <c r="A130" s="251"/>
      <c r="B130" s="251"/>
      <c r="C130" s="251"/>
      <c r="D130" s="251"/>
      <c r="E130" s="251"/>
      <c r="F130" s="251"/>
      <c r="G130" s="251"/>
      <c r="H130" s="251"/>
      <c r="I130" s="251"/>
      <c r="J130" s="251"/>
      <c r="K130" s="251"/>
      <c r="L130" s="251"/>
      <c r="M130" s="251"/>
      <c r="N130" s="251"/>
      <c r="O130" s="251"/>
      <c r="P130" s="251"/>
      <c r="Q130" s="251"/>
      <c r="R130" s="251"/>
      <c r="S130" s="251"/>
      <c r="T130" s="251"/>
      <c r="U130" s="251"/>
    </row>
    <row r="131" spans="1:21" ht="12.75" customHeight="1">
      <c r="A131" s="251"/>
      <c r="B131" s="251"/>
      <c r="C131" s="251"/>
      <c r="D131" s="251"/>
      <c r="E131" s="251"/>
      <c r="F131" s="251"/>
      <c r="G131" s="251"/>
      <c r="H131" s="251"/>
      <c r="I131" s="251"/>
      <c r="J131" s="251"/>
      <c r="K131" s="251"/>
      <c r="L131" s="251"/>
      <c r="M131" s="251"/>
      <c r="N131" s="251"/>
      <c r="O131" s="251"/>
      <c r="P131" s="251"/>
      <c r="Q131" s="251"/>
      <c r="R131" s="251"/>
      <c r="S131" s="251"/>
      <c r="T131" s="251"/>
      <c r="U131" s="251"/>
    </row>
    <row r="132" spans="1:21" ht="12.75" customHeight="1">
      <c r="A132" s="251"/>
      <c r="B132" s="251"/>
      <c r="C132" s="251"/>
      <c r="D132" s="251"/>
      <c r="E132" s="251"/>
      <c r="F132" s="251"/>
      <c r="G132" s="251"/>
      <c r="H132" s="251"/>
      <c r="I132" s="251"/>
      <c r="J132" s="251"/>
      <c r="K132" s="251"/>
      <c r="L132" s="251"/>
      <c r="M132" s="251"/>
      <c r="N132" s="251"/>
      <c r="O132" s="251"/>
      <c r="P132" s="251"/>
      <c r="Q132" s="251"/>
      <c r="R132" s="251"/>
      <c r="S132" s="251"/>
      <c r="T132" s="251"/>
      <c r="U132" s="251"/>
    </row>
    <row r="133" spans="1:21" ht="12.75" customHeight="1">
      <c r="A133" s="251"/>
      <c r="B133" s="251"/>
      <c r="C133" s="251"/>
      <c r="D133" s="251"/>
      <c r="E133" s="251"/>
      <c r="F133" s="251"/>
      <c r="G133" s="251"/>
      <c r="H133" s="251"/>
      <c r="I133" s="251"/>
      <c r="J133" s="251"/>
      <c r="K133" s="251"/>
      <c r="L133" s="251"/>
      <c r="M133" s="251"/>
      <c r="N133" s="251"/>
      <c r="O133" s="251"/>
      <c r="P133" s="251"/>
      <c r="Q133" s="251"/>
      <c r="R133" s="251"/>
      <c r="S133" s="251"/>
      <c r="T133" s="251"/>
      <c r="U133" s="251"/>
    </row>
    <row r="134" spans="1:21" ht="12.75" customHeight="1">
      <c r="A134" s="251"/>
      <c r="B134" s="251"/>
      <c r="C134" s="251"/>
      <c r="D134" s="251"/>
      <c r="E134" s="251"/>
      <c r="F134" s="251"/>
      <c r="G134" s="251"/>
      <c r="H134" s="251"/>
      <c r="I134" s="251"/>
      <c r="J134" s="251"/>
      <c r="K134" s="251"/>
      <c r="L134" s="251"/>
      <c r="M134" s="251"/>
      <c r="N134" s="251"/>
      <c r="O134" s="251"/>
      <c r="P134" s="251"/>
      <c r="Q134" s="251"/>
      <c r="R134" s="251"/>
      <c r="S134" s="251"/>
      <c r="T134" s="251"/>
      <c r="U134" s="251"/>
    </row>
    <row r="135" spans="1:21" ht="12.75" customHeight="1">
      <c r="A135" s="251"/>
      <c r="B135" s="251"/>
      <c r="C135" s="251"/>
      <c r="D135" s="251"/>
      <c r="E135" s="251"/>
      <c r="F135" s="251"/>
      <c r="G135" s="251"/>
      <c r="H135" s="251"/>
      <c r="I135" s="251"/>
      <c r="J135" s="251"/>
      <c r="K135" s="251"/>
      <c r="L135" s="251"/>
      <c r="M135" s="251"/>
      <c r="N135" s="251"/>
      <c r="O135" s="251"/>
      <c r="P135" s="251"/>
      <c r="Q135" s="251"/>
      <c r="R135" s="251"/>
      <c r="S135" s="251"/>
      <c r="T135" s="251"/>
      <c r="U135" s="251"/>
    </row>
    <row r="136" spans="1:21" ht="12.75" customHeight="1">
      <c r="A136" s="251"/>
      <c r="B136" s="251"/>
      <c r="C136" s="251"/>
      <c r="D136" s="251"/>
      <c r="E136" s="251"/>
      <c r="F136" s="251"/>
      <c r="G136" s="251"/>
      <c r="H136" s="251"/>
      <c r="I136" s="251"/>
      <c r="J136" s="251"/>
      <c r="K136" s="251"/>
      <c r="L136" s="251"/>
      <c r="M136" s="251"/>
      <c r="N136" s="251"/>
      <c r="O136" s="251"/>
      <c r="P136" s="251"/>
      <c r="Q136" s="251"/>
      <c r="R136" s="251"/>
      <c r="S136" s="251"/>
      <c r="T136" s="251"/>
      <c r="U136" s="251"/>
    </row>
    <row r="137" spans="1:21" ht="12.75" customHeight="1">
      <c r="A137" s="251"/>
      <c r="B137" s="251"/>
      <c r="C137" s="251"/>
      <c r="D137" s="251"/>
      <c r="E137" s="251"/>
      <c r="F137" s="251"/>
      <c r="G137" s="251"/>
      <c r="H137" s="251"/>
      <c r="I137" s="251"/>
      <c r="J137" s="251"/>
      <c r="K137" s="251"/>
      <c r="L137" s="251"/>
      <c r="M137" s="251"/>
      <c r="N137" s="251"/>
      <c r="O137" s="251"/>
      <c r="P137" s="251"/>
      <c r="Q137" s="251"/>
      <c r="R137" s="251"/>
      <c r="S137" s="251"/>
      <c r="T137" s="251"/>
      <c r="U137" s="251"/>
    </row>
    <row r="138" spans="1:21" ht="12.75" customHeight="1">
      <c r="A138" s="251"/>
      <c r="B138" s="251"/>
      <c r="C138" s="251"/>
      <c r="D138" s="251"/>
      <c r="E138" s="251"/>
      <c r="F138" s="251"/>
      <c r="G138" s="251"/>
      <c r="H138" s="251"/>
      <c r="I138" s="251"/>
      <c r="J138" s="251"/>
      <c r="K138" s="251"/>
      <c r="L138" s="251"/>
      <c r="M138" s="251"/>
      <c r="N138" s="251"/>
      <c r="O138" s="251"/>
      <c r="P138" s="251"/>
      <c r="Q138" s="251"/>
      <c r="R138" s="251"/>
      <c r="S138" s="251"/>
      <c r="T138" s="251"/>
      <c r="U138" s="251"/>
    </row>
    <row r="139" spans="1:21" ht="12.75" customHeight="1">
      <c r="A139" s="251"/>
      <c r="B139" s="251"/>
      <c r="C139" s="251"/>
      <c r="D139" s="251"/>
      <c r="E139" s="251"/>
      <c r="F139" s="251"/>
      <c r="G139" s="251"/>
      <c r="H139" s="251"/>
      <c r="I139" s="251"/>
      <c r="J139" s="251"/>
      <c r="K139" s="251"/>
      <c r="L139" s="251"/>
      <c r="M139" s="251"/>
      <c r="N139" s="251"/>
      <c r="O139" s="251"/>
      <c r="P139" s="251"/>
      <c r="Q139" s="251"/>
      <c r="R139" s="251"/>
      <c r="S139" s="251"/>
      <c r="T139" s="251"/>
      <c r="U139" s="251"/>
    </row>
    <row r="140" spans="1:21" ht="12.75" customHeight="1">
      <c r="A140" s="251"/>
      <c r="B140" s="251"/>
      <c r="C140" s="251"/>
      <c r="D140" s="251"/>
      <c r="E140" s="251"/>
      <c r="F140" s="251"/>
      <c r="G140" s="251"/>
      <c r="H140" s="251"/>
      <c r="I140" s="251"/>
      <c r="J140" s="251"/>
      <c r="K140" s="251"/>
      <c r="L140" s="251"/>
      <c r="M140" s="251"/>
      <c r="N140" s="251"/>
      <c r="O140" s="251"/>
      <c r="P140" s="251"/>
      <c r="Q140" s="251"/>
      <c r="R140" s="251"/>
      <c r="S140" s="251"/>
      <c r="T140" s="251"/>
      <c r="U140" s="251"/>
    </row>
    <row r="141" spans="1:21" ht="12.75" customHeight="1">
      <c r="A141" s="251"/>
      <c r="B141" s="251"/>
      <c r="C141" s="251"/>
      <c r="D141" s="251"/>
      <c r="E141" s="251"/>
      <c r="F141" s="251"/>
      <c r="G141" s="251"/>
      <c r="H141" s="251"/>
      <c r="I141" s="251"/>
      <c r="J141" s="251"/>
      <c r="K141" s="251"/>
      <c r="L141" s="251"/>
      <c r="M141" s="251"/>
      <c r="N141" s="251"/>
      <c r="O141" s="251"/>
      <c r="P141" s="251"/>
      <c r="Q141" s="251"/>
      <c r="R141" s="251"/>
      <c r="S141" s="251"/>
      <c r="T141" s="251"/>
      <c r="U141" s="251"/>
    </row>
    <row r="142" spans="1:21" ht="12.75" customHeight="1">
      <c r="A142" s="251"/>
      <c r="B142" s="251"/>
      <c r="C142" s="251"/>
      <c r="D142" s="251"/>
      <c r="E142" s="251"/>
      <c r="F142" s="251"/>
      <c r="G142" s="251"/>
      <c r="H142" s="251"/>
      <c r="I142" s="251"/>
      <c r="J142" s="251"/>
      <c r="K142" s="251"/>
      <c r="L142" s="251"/>
      <c r="M142" s="251"/>
      <c r="N142" s="251"/>
      <c r="O142" s="251"/>
      <c r="P142" s="251"/>
      <c r="Q142" s="251"/>
      <c r="R142" s="251"/>
      <c r="S142" s="251"/>
      <c r="T142" s="251"/>
      <c r="U142" s="251"/>
    </row>
    <row r="143" spans="1:21" ht="12.75" customHeight="1">
      <c r="A143" s="251"/>
      <c r="B143" s="251"/>
      <c r="C143" s="251"/>
      <c r="D143" s="251"/>
      <c r="E143" s="251"/>
      <c r="F143" s="251"/>
      <c r="G143" s="251"/>
      <c r="H143" s="251"/>
      <c r="I143" s="251"/>
      <c r="J143" s="251"/>
      <c r="K143" s="251"/>
      <c r="L143" s="251"/>
      <c r="M143" s="251"/>
      <c r="N143" s="251"/>
      <c r="O143" s="251"/>
      <c r="P143" s="251"/>
      <c r="Q143" s="251"/>
      <c r="R143" s="251"/>
      <c r="S143" s="251"/>
      <c r="T143" s="251"/>
      <c r="U143" s="251"/>
    </row>
    <row r="144" spans="1:21" ht="12.75" customHeight="1">
      <c r="A144" s="251"/>
      <c r="B144" s="251"/>
      <c r="C144" s="251"/>
      <c r="D144" s="251"/>
      <c r="E144" s="251"/>
      <c r="F144" s="251"/>
      <c r="G144" s="251"/>
      <c r="H144" s="251"/>
      <c r="I144" s="251"/>
      <c r="J144" s="251"/>
      <c r="K144" s="251"/>
      <c r="L144" s="251"/>
      <c r="M144" s="251"/>
      <c r="N144" s="251"/>
      <c r="O144" s="251"/>
      <c r="P144" s="251"/>
      <c r="Q144" s="251"/>
      <c r="R144" s="251"/>
      <c r="S144" s="251"/>
      <c r="T144" s="251"/>
      <c r="U144" s="251"/>
    </row>
    <row r="145" spans="1:21" ht="12.75" customHeight="1">
      <c r="A145" s="251"/>
      <c r="B145" s="251"/>
      <c r="C145" s="251"/>
      <c r="D145" s="251"/>
      <c r="E145" s="251"/>
      <c r="F145" s="251"/>
      <c r="G145" s="251"/>
      <c r="H145" s="251"/>
      <c r="I145" s="251"/>
      <c r="J145" s="251"/>
      <c r="K145" s="251"/>
      <c r="L145" s="251"/>
      <c r="M145" s="251"/>
      <c r="N145" s="251"/>
      <c r="O145" s="251"/>
      <c r="P145" s="251"/>
      <c r="Q145" s="251"/>
      <c r="R145" s="251"/>
      <c r="S145" s="251"/>
      <c r="T145" s="251"/>
      <c r="U145" s="251"/>
    </row>
    <row r="146" spans="1:21" ht="12.75" customHeight="1">
      <c r="A146" s="251"/>
      <c r="B146" s="251"/>
      <c r="C146" s="251"/>
      <c r="D146" s="251"/>
      <c r="E146" s="251"/>
      <c r="F146" s="251"/>
      <c r="G146" s="251"/>
      <c r="H146" s="251"/>
      <c r="I146" s="251"/>
      <c r="J146" s="251"/>
      <c r="K146" s="251"/>
      <c r="L146" s="251"/>
      <c r="M146" s="251"/>
      <c r="N146" s="251"/>
      <c r="O146" s="251"/>
      <c r="P146" s="251"/>
      <c r="Q146" s="251"/>
      <c r="R146" s="251"/>
      <c r="S146" s="251"/>
      <c r="T146" s="251"/>
      <c r="U146" s="251"/>
    </row>
    <row r="147" spans="1:21" ht="12.75" customHeight="1">
      <c r="A147" s="251"/>
      <c r="B147" s="251"/>
      <c r="C147" s="251"/>
      <c r="D147" s="251"/>
      <c r="E147" s="251"/>
      <c r="F147" s="251"/>
      <c r="G147" s="251"/>
      <c r="H147" s="251"/>
      <c r="I147" s="251"/>
      <c r="J147" s="251"/>
      <c r="K147" s="251"/>
      <c r="L147" s="251"/>
      <c r="M147" s="251"/>
      <c r="N147" s="251"/>
      <c r="O147" s="251"/>
      <c r="P147" s="251"/>
      <c r="Q147" s="251"/>
      <c r="R147" s="251"/>
      <c r="S147" s="251"/>
      <c r="T147" s="251"/>
      <c r="U147" s="251"/>
    </row>
    <row r="148" spans="1:21" ht="12.75" customHeight="1">
      <c r="A148" s="251"/>
      <c r="B148" s="251"/>
      <c r="C148" s="251"/>
      <c r="D148" s="251"/>
      <c r="E148" s="251"/>
      <c r="F148" s="251"/>
      <c r="G148" s="251"/>
      <c r="H148" s="251"/>
      <c r="I148" s="251"/>
      <c r="J148" s="251"/>
      <c r="K148" s="251"/>
      <c r="L148" s="251"/>
      <c r="M148" s="251"/>
      <c r="N148" s="251"/>
      <c r="O148" s="251"/>
      <c r="P148" s="251"/>
      <c r="Q148" s="251"/>
      <c r="R148" s="251"/>
      <c r="S148" s="251"/>
      <c r="T148" s="251"/>
      <c r="U148" s="251"/>
    </row>
    <row r="149" spans="1:21" ht="12.75" customHeight="1">
      <c r="A149" s="251"/>
      <c r="B149" s="251"/>
      <c r="C149" s="251"/>
      <c r="D149" s="251"/>
      <c r="E149" s="251"/>
      <c r="F149" s="251"/>
      <c r="G149" s="251"/>
      <c r="H149" s="251"/>
      <c r="I149" s="251"/>
      <c r="J149" s="251"/>
      <c r="K149" s="251"/>
      <c r="L149" s="251"/>
      <c r="M149" s="251"/>
      <c r="N149" s="251"/>
      <c r="O149" s="251"/>
      <c r="P149" s="251"/>
      <c r="Q149" s="251"/>
      <c r="R149" s="251"/>
      <c r="S149" s="251"/>
      <c r="T149" s="251"/>
      <c r="U149" s="251"/>
    </row>
    <row r="150" spans="1:21" ht="12.75" customHeight="1">
      <c r="A150" s="251"/>
      <c r="B150" s="251"/>
      <c r="C150" s="251"/>
      <c r="D150" s="251"/>
      <c r="E150" s="251"/>
      <c r="F150" s="251"/>
      <c r="G150" s="251"/>
      <c r="H150" s="251"/>
      <c r="I150" s="251"/>
      <c r="J150" s="251"/>
      <c r="K150" s="251"/>
      <c r="L150" s="251"/>
      <c r="M150" s="251"/>
      <c r="N150" s="251"/>
      <c r="O150" s="251"/>
      <c r="P150" s="251"/>
      <c r="Q150" s="251"/>
      <c r="R150" s="251"/>
      <c r="S150" s="251"/>
      <c r="T150" s="251"/>
      <c r="U150" s="251"/>
    </row>
    <row r="151" spans="1:21" ht="12.75" customHeight="1">
      <c r="A151" s="251"/>
      <c r="B151" s="251"/>
      <c r="C151" s="251"/>
      <c r="D151" s="251"/>
      <c r="E151" s="251"/>
      <c r="F151" s="251"/>
      <c r="G151" s="251"/>
      <c r="H151" s="251"/>
      <c r="I151" s="251"/>
      <c r="J151" s="251"/>
      <c r="K151" s="251"/>
      <c r="L151" s="251"/>
      <c r="M151" s="251"/>
      <c r="N151" s="251"/>
      <c r="O151" s="251"/>
      <c r="P151" s="251"/>
      <c r="Q151" s="251"/>
      <c r="R151" s="251"/>
      <c r="S151" s="251"/>
      <c r="T151" s="251"/>
      <c r="U151" s="251"/>
    </row>
    <row r="152" spans="1:21" ht="12.75" customHeight="1">
      <c r="A152" s="251"/>
      <c r="B152" s="251"/>
      <c r="C152" s="251"/>
      <c r="D152" s="251"/>
      <c r="E152" s="251"/>
      <c r="F152" s="251"/>
      <c r="G152" s="251"/>
      <c r="H152" s="251"/>
      <c r="I152" s="251"/>
      <c r="J152" s="251"/>
      <c r="K152" s="251"/>
      <c r="L152" s="251"/>
      <c r="M152" s="251"/>
      <c r="N152" s="251"/>
      <c r="O152" s="251"/>
      <c r="P152" s="251"/>
      <c r="Q152" s="251"/>
      <c r="R152" s="251"/>
      <c r="S152" s="251"/>
      <c r="T152" s="251"/>
      <c r="U152" s="251"/>
    </row>
    <row r="153" spans="1:21" ht="12.75" customHeight="1">
      <c r="A153" s="251"/>
      <c r="B153" s="251"/>
      <c r="C153" s="251"/>
      <c r="D153" s="251"/>
      <c r="E153" s="251"/>
      <c r="F153" s="251"/>
      <c r="G153" s="251"/>
      <c r="H153" s="251"/>
      <c r="I153" s="251"/>
      <c r="J153" s="251"/>
      <c r="K153" s="251"/>
      <c r="L153" s="251"/>
      <c r="M153" s="251"/>
      <c r="N153" s="251"/>
      <c r="O153" s="251"/>
      <c r="P153" s="251"/>
      <c r="Q153" s="251"/>
      <c r="R153" s="251"/>
      <c r="S153" s="251"/>
      <c r="T153" s="251"/>
      <c r="U153" s="251"/>
    </row>
    <row r="154" spans="1:21" ht="12.75" customHeight="1">
      <c r="A154" s="251"/>
      <c r="B154" s="251"/>
      <c r="C154" s="251"/>
      <c r="D154" s="251"/>
      <c r="E154" s="251"/>
      <c r="F154" s="251"/>
      <c r="G154" s="251"/>
      <c r="H154" s="251"/>
      <c r="I154" s="251"/>
      <c r="J154" s="251"/>
      <c r="K154" s="251"/>
      <c r="L154" s="251"/>
      <c r="M154" s="251"/>
      <c r="N154" s="251"/>
      <c r="O154" s="251"/>
      <c r="P154" s="251"/>
      <c r="Q154" s="251"/>
      <c r="R154" s="251"/>
      <c r="S154" s="251"/>
      <c r="T154" s="251"/>
      <c r="U154" s="251"/>
    </row>
    <row r="155" spans="1:21" ht="12.75" customHeight="1">
      <c r="A155" s="251"/>
      <c r="B155" s="251"/>
      <c r="C155" s="251"/>
      <c r="D155" s="251"/>
      <c r="E155" s="251"/>
      <c r="F155" s="251"/>
      <c r="G155" s="251"/>
      <c r="H155" s="251"/>
      <c r="I155" s="251"/>
      <c r="J155" s="251"/>
      <c r="K155" s="251"/>
      <c r="L155" s="251"/>
      <c r="M155" s="251"/>
      <c r="N155" s="251"/>
      <c r="O155" s="251"/>
      <c r="P155" s="251"/>
      <c r="Q155" s="251"/>
      <c r="R155" s="251"/>
      <c r="S155" s="251"/>
      <c r="T155" s="251"/>
      <c r="U155" s="251"/>
    </row>
    <row r="156" spans="1:21" ht="12.75" customHeight="1">
      <c r="A156" s="251"/>
      <c r="B156" s="251"/>
      <c r="C156" s="251"/>
      <c r="D156" s="251"/>
      <c r="E156" s="251"/>
      <c r="F156" s="251"/>
      <c r="G156" s="251"/>
      <c r="H156" s="251"/>
      <c r="I156" s="251"/>
      <c r="J156" s="251"/>
      <c r="K156" s="251"/>
      <c r="L156" s="251"/>
      <c r="M156" s="251"/>
      <c r="N156" s="251"/>
      <c r="O156" s="251"/>
      <c r="P156" s="251"/>
      <c r="Q156" s="251"/>
      <c r="R156" s="251"/>
      <c r="S156" s="251"/>
      <c r="T156" s="251"/>
      <c r="U156" s="251"/>
    </row>
    <row r="157" spans="1:21" ht="12.75" customHeight="1">
      <c r="A157" s="251"/>
      <c r="B157" s="251"/>
      <c r="C157" s="251"/>
      <c r="D157" s="251"/>
      <c r="E157" s="251"/>
      <c r="F157" s="251"/>
      <c r="G157" s="251"/>
      <c r="H157" s="251"/>
      <c r="I157" s="251"/>
      <c r="J157" s="251"/>
      <c r="K157" s="251"/>
      <c r="L157" s="251"/>
      <c r="M157" s="251"/>
      <c r="N157" s="251"/>
      <c r="O157" s="251"/>
      <c r="P157" s="251"/>
      <c r="Q157" s="251"/>
      <c r="R157" s="251"/>
      <c r="S157" s="251"/>
      <c r="T157" s="251"/>
      <c r="U157" s="251"/>
    </row>
    <row r="158" spans="1:21" ht="12.75" customHeight="1">
      <c r="A158" s="251"/>
      <c r="B158" s="251"/>
      <c r="C158" s="251"/>
      <c r="D158" s="251"/>
      <c r="E158" s="251"/>
      <c r="F158" s="251"/>
      <c r="G158" s="251"/>
      <c r="H158" s="251"/>
      <c r="I158" s="251"/>
      <c r="J158" s="251"/>
      <c r="K158" s="251"/>
      <c r="L158" s="251"/>
      <c r="M158" s="251"/>
      <c r="N158" s="251"/>
      <c r="O158" s="251"/>
      <c r="P158" s="251"/>
      <c r="Q158" s="251"/>
      <c r="R158" s="251"/>
      <c r="S158" s="251"/>
      <c r="T158" s="251"/>
      <c r="U158" s="251"/>
    </row>
    <row r="159" spans="1:21" ht="12.75" customHeight="1">
      <c r="A159" s="251"/>
      <c r="B159" s="251"/>
      <c r="C159" s="251"/>
      <c r="D159" s="251"/>
      <c r="E159" s="251"/>
      <c r="F159" s="251"/>
      <c r="G159" s="251"/>
      <c r="H159" s="251"/>
      <c r="I159" s="251"/>
      <c r="J159" s="251"/>
      <c r="K159" s="251"/>
      <c r="L159" s="251"/>
      <c r="M159" s="251"/>
      <c r="N159" s="251"/>
      <c r="O159" s="251"/>
      <c r="P159" s="251"/>
      <c r="Q159" s="251"/>
      <c r="R159" s="251"/>
      <c r="S159" s="251"/>
      <c r="T159" s="251"/>
      <c r="U159" s="251"/>
    </row>
    <row r="160" spans="1:21" ht="12.75" customHeight="1">
      <c r="A160" s="251"/>
      <c r="B160" s="251"/>
      <c r="C160" s="251"/>
      <c r="D160" s="251"/>
      <c r="E160" s="251"/>
      <c r="F160" s="251"/>
      <c r="G160" s="251"/>
      <c r="H160" s="251"/>
      <c r="I160" s="251"/>
      <c r="J160" s="251"/>
      <c r="K160" s="251"/>
      <c r="L160" s="251"/>
      <c r="M160" s="251"/>
      <c r="N160" s="251"/>
      <c r="O160" s="251"/>
      <c r="P160" s="251"/>
      <c r="Q160" s="251"/>
      <c r="R160" s="251"/>
      <c r="S160" s="251"/>
      <c r="T160" s="251"/>
      <c r="U160" s="251"/>
    </row>
    <row r="161" spans="1:21" ht="12.75" customHeight="1">
      <c r="A161" s="251"/>
      <c r="B161" s="251"/>
      <c r="C161" s="251"/>
      <c r="D161" s="251"/>
      <c r="E161" s="251"/>
      <c r="F161" s="251"/>
      <c r="G161" s="251"/>
      <c r="H161" s="251"/>
      <c r="I161" s="251"/>
      <c r="J161" s="251"/>
      <c r="K161" s="251"/>
      <c r="L161" s="251"/>
      <c r="M161" s="251"/>
      <c r="N161" s="251"/>
      <c r="O161" s="251"/>
      <c r="P161" s="251"/>
      <c r="Q161" s="251"/>
      <c r="R161" s="251"/>
      <c r="S161" s="251"/>
      <c r="T161" s="251"/>
      <c r="U161" s="251"/>
    </row>
    <row r="162" spans="1:21" ht="12.75" customHeight="1">
      <c r="A162" s="251"/>
      <c r="B162" s="251"/>
      <c r="C162" s="251"/>
      <c r="D162" s="251"/>
      <c r="E162" s="251"/>
      <c r="F162" s="251"/>
      <c r="G162" s="251"/>
      <c r="H162" s="251"/>
      <c r="I162" s="251"/>
      <c r="J162" s="251"/>
      <c r="K162" s="251"/>
      <c r="L162" s="251"/>
      <c r="M162" s="251"/>
      <c r="N162" s="251"/>
      <c r="O162" s="251"/>
      <c r="P162" s="251"/>
      <c r="Q162" s="251"/>
      <c r="R162" s="251"/>
      <c r="S162" s="251"/>
      <c r="T162" s="251"/>
      <c r="U162" s="251"/>
    </row>
    <row r="163" spans="1:21" ht="12.75" customHeight="1">
      <c r="A163" s="251"/>
      <c r="B163" s="251"/>
      <c r="C163" s="251"/>
      <c r="D163" s="251"/>
      <c r="E163" s="251"/>
      <c r="F163" s="251"/>
      <c r="G163" s="251"/>
      <c r="H163" s="251"/>
      <c r="I163" s="251"/>
      <c r="J163" s="251"/>
      <c r="K163" s="251"/>
      <c r="L163" s="251"/>
      <c r="M163" s="251"/>
      <c r="N163" s="251"/>
      <c r="O163" s="251"/>
      <c r="P163" s="251"/>
      <c r="Q163" s="251"/>
      <c r="R163" s="251"/>
      <c r="S163" s="251"/>
      <c r="T163" s="251"/>
      <c r="U163" s="251"/>
    </row>
    <row r="164" spans="1:21" ht="12.75" customHeight="1">
      <c r="A164" s="251"/>
      <c r="B164" s="251"/>
      <c r="C164" s="251"/>
      <c r="D164" s="251"/>
      <c r="E164" s="251"/>
      <c r="F164" s="251"/>
      <c r="G164" s="251"/>
      <c r="H164" s="251"/>
      <c r="I164" s="251"/>
      <c r="J164" s="251"/>
      <c r="K164" s="251"/>
      <c r="L164" s="251"/>
      <c r="M164" s="251"/>
      <c r="N164" s="251"/>
      <c r="O164" s="251"/>
      <c r="P164" s="251"/>
      <c r="Q164" s="251"/>
      <c r="R164" s="251"/>
      <c r="S164" s="251"/>
      <c r="T164" s="251"/>
      <c r="U164" s="251"/>
    </row>
    <row r="165" spans="1:21" ht="12.75" customHeight="1">
      <c r="A165" s="251"/>
      <c r="B165" s="251"/>
      <c r="C165" s="251"/>
      <c r="D165" s="251"/>
      <c r="E165" s="251"/>
      <c r="F165" s="251"/>
      <c r="G165" s="251"/>
      <c r="H165" s="251"/>
      <c r="I165" s="251"/>
      <c r="J165" s="251"/>
      <c r="K165" s="251"/>
      <c r="L165" s="251"/>
      <c r="M165" s="251"/>
      <c r="N165" s="251"/>
      <c r="O165" s="251"/>
      <c r="P165" s="251"/>
      <c r="Q165" s="251"/>
      <c r="R165" s="251"/>
      <c r="S165" s="251"/>
      <c r="T165" s="251"/>
      <c r="U165" s="251"/>
    </row>
    <row r="166" spans="1:21" ht="12.75" customHeight="1">
      <c r="A166" s="251"/>
      <c r="B166" s="251"/>
      <c r="C166" s="251"/>
      <c r="D166" s="251"/>
      <c r="E166" s="251"/>
      <c r="F166" s="251"/>
      <c r="G166" s="251"/>
      <c r="H166" s="251"/>
      <c r="I166" s="251"/>
      <c r="J166" s="251"/>
      <c r="K166" s="251"/>
      <c r="L166" s="251"/>
      <c r="M166" s="251"/>
      <c r="N166" s="251"/>
      <c r="O166" s="251"/>
      <c r="P166" s="251"/>
      <c r="Q166" s="251"/>
      <c r="R166" s="251"/>
      <c r="S166" s="251"/>
      <c r="T166" s="251"/>
      <c r="U166" s="251"/>
    </row>
    <row r="167" spans="1:21" ht="12.75" customHeight="1">
      <c r="A167" s="251"/>
      <c r="B167" s="251"/>
      <c r="C167" s="251"/>
      <c r="D167" s="251"/>
      <c r="E167" s="251"/>
      <c r="F167" s="251"/>
      <c r="G167" s="251"/>
      <c r="H167" s="251"/>
      <c r="I167" s="251"/>
      <c r="J167" s="251"/>
      <c r="K167" s="251"/>
      <c r="L167" s="251"/>
      <c r="M167" s="251"/>
      <c r="N167" s="251"/>
      <c r="O167" s="251"/>
      <c r="P167" s="251"/>
      <c r="Q167" s="251"/>
      <c r="R167" s="251"/>
      <c r="S167" s="251"/>
      <c r="T167" s="251"/>
      <c r="U167" s="251"/>
    </row>
    <row r="168" spans="1:21" ht="12.75" customHeight="1">
      <c r="A168" s="251"/>
      <c r="B168" s="251"/>
      <c r="C168" s="251"/>
      <c r="D168" s="251"/>
      <c r="E168" s="251"/>
      <c r="F168" s="251"/>
      <c r="G168" s="251"/>
      <c r="H168" s="251"/>
      <c r="I168" s="251"/>
      <c r="J168" s="251"/>
      <c r="K168" s="251"/>
      <c r="L168" s="251"/>
      <c r="M168" s="251"/>
      <c r="N168" s="251"/>
      <c r="O168" s="251"/>
      <c r="P168" s="251"/>
      <c r="Q168" s="251"/>
      <c r="R168" s="251"/>
      <c r="S168" s="251"/>
      <c r="T168" s="251"/>
      <c r="U168" s="251"/>
    </row>
    <row r="169" spans="1:21" ht="12.75" customHeight="1">
      <c r="A169" s="251"/>
      <c r="B169" s="251"/>
      <c r="C169" s="251"/>
      <c r="D169" s="251"/>
      <c r="E169" s="251"/>
      <c r="F169" s="251"/>
      <c r="G169" s="251"/>
      <c r="H169" s="251"/>
      <c r="I169" s="251"/>
      <c r="J169" s="251"/>
      <c r="K169" s="251"/>
      <c r="L169" s="251"/>
      <c r="M169" s="251"/>
      <c r="N169" s="251"/>
      <c r="O169" s="251"/>
      <c r="P169" s="251"/>
      <c r="Q169" s="251"/>
      <c r="R169" s="251"/>
      <c r="S169" s="251"/>
      <c r="T169" s="251"/>
      <c r="U169" s="251"/>
    </row>
    <row r="170" spans="1:21" ht="12.75" customHeight="1">
      <c r="A170" s="251"/>
      <c r="B170" s="251"/>
      <c r="C170" s="251"/>
      <c r="D170" s="251"/>
      <c r="E170" s="251"/>
      <c r="F170" s="251"/>
      <c r="G170" s="251"/>
      <c r="H170" s="251"/>
      <c r="I170" s="251"/>
      <c r="J170" s="251"/>
      <c r="K170" s="251"/>
      <c r="L170" s="251"/>
      <c r="M170" s="251"/>
      <c r="N170" s="251"/>
      <c r="O170" s="251"/>
      <c r="P170" s="251"/>
      <c r="Q170" s="251"/>
      <c r="R170" s="251"/>
      <c r="S170" s="251"/>
      <c r="T170" s="251"/>
      <c r="U170" s="251"/>
    </row>
    <row r="171" spans="1:21" ht="12.75" customHeight="1">
      <c r="A171" s="251"/>
      <c r="B171" s="251"/>
      <c r="C171" s="251"/>
      <c r="D171" s="251"/>
      <c r="E171" s="251"/>
      <c r="F171" s="251"/>
      <c r="G171" s="251"/>
      <c r="H171" s="251"/>
      <c r="I171" s="251"/>
      <c r="J171" s="251"/>
      <c r="K171" s="251"/>
      <c r="L171" s="251"/>
      <c r="M171" s="251"/>
      <c r="N171" s="251"/>
      <c r="O171" s="251"/>
      <c r="P171" s="251"/>
      <c r="Q171" s="251"/>
      <c r="R171" s="251"/>
      <c r="S171" s="251"/>
      <c r="T171" s="251"/>
      <c r="U171" s="251"/>
    </row>
    <row r="172" spans="1:21" ht="12.75" customHeight="1">
      <c r="A172" s="251"/>
      <c r="B172" s="251"/>
      <c r="C172" s="251"/>
      <c r="D172" s="251"/>
      <c r="E172" s="251"/>
      <c r="F172" s="251"/>
      <c r="G172" s="251"/>
      <c r="H172" s="251"/>
      <c r="I172" s="251"/>
      <c r="J172" s="251"/>
      <c r="K172" s="251"/>
      <c r="L172" s="251"/>
      <c r="M172" s="251"/>
      <c r="N172" s="251"/>
      <c r="O172" s="251"/>
      <c r="P172" s="251"/>
      <c r="Q172" s="251"/>
      <c r="R172" s="251"/>
      <c r="S172" s="251"/>
      <c r="T172" s="251"/>
      <c r="U172" s="251"/>
    </row>
    <row r="173" spans="1:21" ht="12.75" customHeight="1">
      <c r="A173" s="251"/>
      <c r="B173" s="251"/>
      <c r="C173" s="251"/>
      <c r="D173" s="251"/>
      <c r="E173" s="251"/>
      <c r="F173" s="251"/>
      <c r="G173" s="251"/>
      <c r="H173" s="251"/>
      <c r="I173" s="251"/>
      <c r="J173" s="251"/>
      <c r="K173" s="251"/>
      <c r="L173" s="251"/>
      <c r="M173" s="251"/>
      <c r="N173" s="251"/>
      <c r="O173" s="251"/>
      <c r="P173" s="251"/>
      <c r="Q173" s="251"/>
      <c r="R173" s="251"/>
      <c r="S173" s="251"/>
      <c r="T173" s="251"/>
      <c r="U173" s="251"/>
    </row>
    <row r="174" spans="1:21" ht="12.75" customHeight="1">
      <c r="A174" s="251"/>
      <c r="B174" s="251"/>
      <c r="C174" s="251"/>
      <c r="D174" s="251"/>
      <c r="E174" s="251"/>
      <c r="F174" s="251"/>
      <c r="G174" s="251"/>
      <c r="H174" s="251"/>
      <c r="I174" s="251"/>
      <c r="J174" s="251"/>
      <c r="K174" s="251"/>
      <c r="L174" s="251"/>
      <c r="M174" s="251"/>
      <c r="N174" s="251"/>
      <c r="O174" s="251"/>
      <c r="P174" s="251"/>
      <c r="Q174" s="251"/>
      <c r="R174" s="251"/>
      <c r="S174" s="251"/>
      <c r="T174" s="251"/>
      <c r="U174" s="251"/>
    </row>
    <row r="175" spans="1:21" ht="12.75" customHeight="1">
      <c r="A175" s="251"/>
      <c r="B175" s="251"/>
      <c r="C175" s="251"/>
      <c r="D175" s="251"/>
      <c r="E175" s="251"/>
      <c r="F175" s="251"/>
      <c r="G175" s="251"/>
      <c r="H175" s="251"/>
      <c r="I175" s="251"/>
      <c r="J175" s="251"/>
      <c r="K175" s="251"/>
      <c r="L175" s="251"/>
      <c r="M175" s="251"/>
      <c r="N175" s="251"/>
      <c r="O175" s="251"/>
      <c r="P175" s="251"/>
      <c r="Q175" s="251"/>
      <c r="R175" s="251"/>
      <c r="S175" s="251"/>
      <c r="T175" s="251"/>
      <c r="U175" s="251"/>
    </row>
    <row r="176" spans="1:21" ht="12.75" customHeight="1">
      <c r="A176" s="251"/>
      <c r="B176" s="251"/>
      <c r="C176" s="251"/>
      <c r="D176" s="251"/>
      <c r="E176" s="251"/>
      <c r="F176" s="251"/>
      <c r="G176" s="251"/>
      <c r="H176" s="251"/>
      <c r="I176" s="251"/>
      <c r="J176" s="251"/>
      <c r="K176" s="251"/>
      <c r="L176" s="251"/>
      <c r="M176" s="251"/>
      <c r="N176" s="251"/>
      <c r="O176" s="251"/>
      <c r="P176" s="251"/>
      <c r="Q176" s="251"/>
      <c r="R176" s="251"/>
      <c r="S176" s="251"/>
      <c r="T176" s="251"/>
      <c r="U176" s="251"/>
    </row>
    <row r="177" spans="1:21" ht="12.75" customHeight="1">
      <c r="A177" s="251"/>
      <c r="B177" s="251"/>
      <c r="C177" s="251"/>
      <c r="D177" s="251"/>
      <c r="E177" s="251"/>
      <c r="F177" s="251"/>
      <c r="G177" s="251"/>
      <c r="H177" s="251"/>
      <c r="I177" s="251"/>
      <c r="J177" s="251"/>
      <c r="K177" s="251"/>
      <c r="L177" s="251"/>
      <c r="M177" s="251"/>
      <c r="N177" s="251"/>
      <c r="O177" s="251"/>
      <c r="P177" s="251"/>
      <c r="Q177" s="251"/>
      <c r="R177" s="251"/>
      <c r="S177" s="251"/>
      <c r="T177" s="251"/>
      <c r="U177" s="251"/>
    </row>
    <row r="178" spans="1:21" ht="12.75" customHeight="1">
      <c r="A178" s="251"/>
      <c r="B178" s="251"/>
      <c r="C178" s="251"/>
      <c r="D178" s="251"/>
      <c r="E178" s="251"/>
      <c r="F178" s="251"/>
      <c r="G178" s="251"/>
      <c r="H178" s="251"/>
      <c r="I178" s="251"/>
      <c r="J178" s="251"/>
      <c r="K178" s="251"/>
      <c r="L178" s="251"/>
      <c r="M178" s="251"/>
      <c r="N178" s="251"/>
      <c r="O178" s="251"/>
      <c r="P178" s="251"/>
      <c r="Q178" s="251"/>
      <c r="R178" s="251"/>
      <c r="S178" s="251"/>
      <c r="T178" s="251"/>
      <c r="U178" s="251"/>
    </row>
    <row r="179" spans="1:21" ht="12.75" customHeight="1">
      <c r="A179" s="251"/>
      <c r="B179" s="251"/>
      <c r="C179" s="251"/>
      <c r="D179" s="251"/>
      <c r="E179" s="251"/>
      <c r="F179" s="251"/>
      <c r="G179" s="251"/>
      <c r="H179" s="251"/>
      <c r="I179" s="251"/>
      <c r="J179" s="251"/>
      <c r="K179" s="251"/>
      <c r="L179" s="251"/>
      <c r="M179" s="251"/>
      <c r="N179" s="251"/>
      <c r="O179" s="251"/>
      <c r="P179" s="251"/>
      <c r="Q179" s="251"/>
      <c r="R179" s="251"/>
      <c r="S179" s="251"/>
      <c r="T179" s="251"/>
      <c r="U179" s="251"/>
    </row>
    <row r="180" spans="1:21" ht="12.75" customHeight="1">
      <c r="A180" s="251"/>
      <c r="B180" s="251"/>
      <c r="C180" s="251"/>
      <c r="D180" s="251"/>
      <c r="E180" s="251"/>
      <c r="F180" s="251"/>
      <c r="G180" s="251"/>
      <c r="H180" s="251"/>
      <c r="I180" s="251"/>
      <c r="J180" s="251"/>
      <c r="K180" s="251"/>
      <c r="L180" s="251"/>
      <c r="M180" s="251"/>
      <c r="N180" s="251"/>
      <c r="O180" s="251"/>
      <c r="P180" s="251"/>
      <c r="Q180" s="251"/>
      <c r="R180" s="251"/>
      <c r="S180" s="251"/>
      <c r="T180" s="251"/>
      <c r="U180" s="251"/>
    </row>
    <row r="181" spans="1:21" ht="12.75" customHeight="1">
      <c r="A181" s="251"/>
      <c r="B181" s="251"/>
      <c r="C181" s="251"/>
      <c r="D181" s="251"/>
      <c r="E181" s="251"/>
      <c r="F181" s="251"/>
      <c r="G181" s="251"/>
      <c r="H181" s="251"/>
      <c r="I181" s="251"/>
      <c r="J181" s="251"/>
      <c r="K181" s="251"/>
      <c r="L181" s="251"/>
      <c r="M181" s="251"/>
      <c r="N181" s="251"/>
      <c r="O181" s="251"/>
      <c r="P181" s="251"/>
      <c r="Q181" s="251"/>
      <c r="R181" s="251"/>
      <c r="S181" s="251"/>
      <c r="T181" s="251"/>
      <c r="U181" s="251"/>
    </row>
    <row r="182" spans="1:21" ht="12.75" customHeight="1">
      <c r="A182" s="251"/>
      <c r="B182" s="251"/>
      <c r="C182" s="251"/>
      <c r="D182" s="251"/>
      <c r="E182" s="251"/>
      <c r="F182" s="251"/>
      <c r="G182" s="251"/>
      <c r="H182" s="251"/>
      <c r="I182" s="251"/>
      <c r="J182" s="251"/>
      <c r="K182" s="251"/>
      <c r="L182" s="251"/>
      <c r="M182" s="251"/>
      <c r="N182" s="251"/>
      <c r="O182" s="251"/>
      <c r="P182" s="251"/>
      <c r="Q182" s="251"/>
      <c r="R182" s="251"/>
      <c r="S182" s="251"/>
      <c r="T182" s="251"/>
      <c r="U182" s="251"/>
    </row>
    <row r="183" spans="1:21" ht="12.75" customHeight="1">
      <c r="A183" s="251"/>
      <c r="B183" s="251"/>
      <c r="C183" s="251"/>
      <c r="D183" s="251"/>
      <c r="E183" s="251"/>
      <c r="F183" s="251"/>
      <c r="G183" s="251"/>
      <c r="H183" s="251"/>
      <c r="I183" s="251"/>
      <c r="J183" s="251"/>
      <c r="K183" s="251"/>
      <c r="L183" s="251"/>
      <c r="M183" s="251"/>
      <c r="N183" s="251"/>
      <c r="O183" s="251"/>
      <c r="P183" s="251"/>
      <c r="Q183" s="251"/>
      <c r="R183" s="251"/>
      <c r="S183" s="251"/>
      <c r="T183" s="251"/>
      <c r="U183" s="251"/>
    </row>
    <row r="184" spans="1:21" ht="12.75" customHeight="1">
      <c r="A184" s="251"/>
      <c r="B184" s="251"/>
      <c r="C184" s="251"/>
      <c r="D184" s="251"/>
      <c r="E184" s="251"/>
      <c r="F184" s="251"/>
      <c r="G184" s="251"/>
      <c r="H184" s="251"/>
      <c r="I184" s="251"/>
      <c r="J184" s="251"/>
      <c r="K184" s="251"/>
      <c r="L184" s="251"/>
      <c r="M184" s="251"/>
      <c r="N184" s="251"/>
      <c r="O184" s="251"/>
      <c r="P184" s="251"/>
      <c r="Q184" s="251"/>
      <c r="R184" s="251"/>
      <c r="S184" s="251"/>
      <c r="T184" s="251"/>
      <c r="U184" s="251"/>
    </row>
    <row r="185" spans="1:21" ht="12.75" customHeight="1">
      <c r="A185" s="251"/>
      <c r="B185" s="251"/>
      <c r="C185" s="251"/>
      <c r="D185" s="251"/>
      <c r="E185" s="251"/>
      <c r="F185" s="251"/>
      <c r="G185" s="251"/>
      <c r="H185" s="251"/>
      <c r="I185" s="251"/>
      <c r="J185" s="251"/>
      <c r="K185" s="251"/>
      <c r="L185" s="251"/>
      <c r="M185" s="251"/>
      <c r="N185" s="251"/>
      <c r="O185" s="251"/>
      <c r="P185" s="251"/>
      <c r="Q185" s="251"/>
      <c r="R185" s="251"/>
      <c r="S185" s="251"/>
      <c r="T185" s="251"/>
      <c r="U185" s="251"/>
    </row>
    <row r="186" spans="1:21" ht="12.75" customHeight="1">
      <c r="A186" s="251"/>
      <c r="B186" s="251"/>
      <c r="C186" s="251"/>
      <c r="D186" s="251"/>
      <c r="E186" s="251"/>
      <c r="F186" s="251"/>
      <c r="G186" s="251"/>
      <c r="H186" s="251"/>
      <c r="I186" s="251"/>
      <c r="J186" s="251"/>
      <c r="K186" s="251"/>
      <c r="L186" s="251"/>
      <c r="M186" s="251"/>
      <c r="N186" s="251"/>
      <c r="O186" s="251"/>
      <c r="P186" s="251"/>
      <c r="Q186" s="251"/>
      <c r="R186" s="251"/>
      <c r="S186" s="251"/>
      <c r="T186" s="251"/>
      <c r="U186" s="251"/>
    </row>
    <row r="187" spans="1:21" ht="12.75" customHeight="1">
      <c r="A187" s="251"/>
      <c r="B187" s="251"/>
      <c r="C187" s="251"/>
      <c r="D187" s="251"/>
      <c r="E187" s="251"/>
      <c r="F187" s="251"/>
      <c r="G187" s="251"/>
      <c r="H187" s="251"/>
      <c r="I187" s="251"/>
      <c r="J187" s="251"/>
      <c r="K187" s="251"/>
      <c r="L187" s="251"/>
      <c r="M187" s="251"/>
      <c r="N187" s="251"/>
      <c r="O187" s="251"/>
      <c r="P187" s="251"/>
      <c r="Q187" s="251"/>
      <c r="R187" s="251"/>
      <c r="S187" s="251"/>
      <c r="T187" s="251"/>
      <c r="U187" s="251"/>
    </row>
    <row r="188" spans="1:21" ht="12.75" customHeight="1">
      <c r="A188" s="251"/>
      <c r="B188" s="251"/>
      <c r="C188" s="251"/>
      <c r="D188" s="251"/>
      <c r="E188" s="251"/>
      <c r="F188" s="251"/>
      <c r="G188" s="251"/>
      <c r="H188" s="251"/>
      <c r="I188" s="251"/>
      <c r="J188" s="251"/>
      <c r="K188" s="251"/>
      <c r="L188" s="251"/>
      <c r="M188" s="251"/>
      <c r="N188" s="251"/>
      <c r="O188" s="251"/>
      <c r="P188" s="251"/>
      <c r="Q188" s="251"/>
      <c r="R188" s="251"/>
      <c r="S188" s="251"/>
      <c r="T188" s="251"/>
      <c r="U188" s="251"/>
    </row>
    <row r="189" spans="1:21" ht="12.75" customHeight="1">
      <c r="A189" s="251"/>
      <c r="B189" s="251"/>
      <c r="C189" s="251"/>
      <c r="D189" s="251"/>
      <c r="E189" s="251"/>
      <c r="F189" s="251"/>
      <c r="G189" s="251"/>
      <c r="H189" s="251"/>
      <c r="I189" s="251"/>
      <c r="J189" s="251"/>
      <c r="K189" s="251"/>
      <c r="L189" s="251"/>
      <c r="M189" s="251"/>
      <c r="N189" s="251"/>
      <c r="O189" s="251"/>
      <c r="P189" s="251"/>
      <c r="Q189" s="251"/>
      <c r="R189" s="251"/>
      <c r="S189" s="251"/>
      <c r="T189" s="251"/>
      <c r="U189" s="251"/>
    </row>
    <row r="190" spans="1:21" ht="12.75" customHeight="1">
      <c r="A190" s="251"/>
      <c r="B190" s="251"/>
      <c r="C190" s="251"/>
      <c r="D190" s="251"/>
      <c r="E190" s="251"/>
      <c r="F190" s="251"/>
      <c r="G190" s="251"/>
      <c r="H190" s="251"/>
      <c r="I190" s="251"/>
      <c r="J190" s="251"/>
      <c r="K190" s="251"/>
      <c r="L190" s="251"/>
      <c r="M190" s="251"/>
      <c r="N190" s="251"/>
      <c r="O190" s="251"/>
      <c r="P190" s="251"/>
      <c r="Q190" s="251"/>
      <c r="R190" s="251"/>
      <c r="S190" s="251"/>
      <c r="T190" s="251"/>
      <c r="U190" s="251"/>
    </row>
    <row r="191" spans="1:21" ht="12.75" customHeight="1">
      <c r="A191" s="251"/>
      <c r="B191" s="251"/>
      <c r="C191" s="251"/>
      <c r="D191" s="251"/>
      <c r="E191" s="251"/>
      <c r="F191" s="251"/>
      <c r="G191" s="251"/>
      <c r="H191" s="251"/>
      <c r="I191" s="251"/>
      <c r="J191" s="251"/>
      <c r="K191" s="251"/>
      <c r="L191" s="251"/>
      <c r="M191" s="251"/>
      <c r="N191" s="251"/>
      <c r="O191" s="251"/>
      <c r="P191" s="251"/>
      <c r="Q191" s="251"/>
      <c r="R191" s="251"/>
      <c r="S191" s="251"/>
      <c r="T191" s="251"/>
      <c r="U191" s="251"/>
    </row>
    <row r="192" spans="1:21" ht="12.75" customHeight="1">
      <c r="A192" s="251"/>
      <c r="B192" s="251"/>
      <c r="C192" s="251"/>
      <c r="D192" s="251"/>
      <c r="E192" s="251"/>
      <c r="F192" s="251"/>
      <c r="G192" s="251"/>
      <c r="H192" s="251"/>
      <c r="I192" s="251"/>
      <c r="J192" s="251"/>
      <c r="K192" s="251"/>
      <c r="L192" s="251"/>
      <c r="M192" s="251"/>
      <c r="N192" s="251"/>
      <c r="O192" s="251"/>
      <c r="P192" s="251"/>
      <c r="Q192" s="251"/>
      <c r="R192" s="251"/>
      <c r="S192" s="251"/>
      <c r="T192" s="251"/>
      <c r="U192" s="251"/>
    </row>
    <row r="193" spans="1:21" ht="12.75" customHeight="1">
      <c r="A193" s="251"/>
      <c r="B193" s="251"/>
      <c r="C193" s="251"/>
      <c r="D193" s="251"/>
      <c r="E193" s="251"/>
      <c r="F193" s="251"/>
      <c r="G193" s="251"/>
      <c r="H193" s="251"/>
      <c r="I193" s="251"/>
      <c r="J193" s="251"/>
      <c r="K193" s="251"/>
      <c r="L193" s="251"/>
      <c r="M193" s="251"/>
      <c r="N193" s="251"/>
      <c r="O193" s="251"/>
      <c r="P193" s="251"/>
      <c r="Q193" s="251"/>
      <c r="R193" s="251"/>
      <c r="S193" s="251"/>
      <c r="T193" s="251"/>
      <c r="U193" s="251"/>
    </row>
    <row r="194" spans="1:21" ht="12.75" customHeight="1">
      <c r="A194" s="251"/>
      <c r="B194" s="251"/>
      <c r="C194" s="251"/>
      <c r="D194" s="251"/>
      <c r="E194" s="251"/>
      <c r="F194" s="251"/>
      <c r="G194" s="251"/>
      <c r="H194" s="251"/>
      <c r="I194" s="251"/>
      <c r="J194" s="251"/>
      <c r="K194" s="251"/>
      <c r="L194" s="251"/>
      <c r="M194" s="251"/>
      <c r="N194" s="251"/>
      <c r="O194" s="251"/>
      <c r="P194" s="251"/>
      <c r="Q194" s="251"/>
      <c r="R194" s="251"/>
      <c r="S194" s="251"/>
      <c r="T194" s="251"/>
      <c r="U194" s="251"/>
    </row>
    <row r="195" spans="1:21" ht="12.75" customHeight="1">
      <c r="A195" s="251"/>
      <c r="B195" s="251"/>
      <c r="C195" s="251"/>
      <c r="D195" s="251"/>
      <c r="E195" s="251"/>
      <c r="F195" s="251"/>
      <c r="G195" s="251"/>
      <c r="H195" s="251"/>
      <c r="I195" s="251"/>
      <c r="J195" s="251"/>
      <c r="K195" s="251"/>
      <c r="L195" s="251"/>
      <c r="M195" s="251"/>
      <c r="N195" s="251"/>
      <c r="O195" s="251"/>
      <c r="P195" s="251"/>
      <c r="Q195" s="251"/>
      <c r="R195" s="251"/>
      <c r="S195" s="251"/>
      <c r="T195" s="251"/>
      <c r="U195" s="251"/>
    </row>
    <row r="196" spans="1:21" ht="12.75" customHeight="1">
      <c r="A196" s="251"/>
      <c r="B196" s="251"/>
      <c r="C196" s="251"/>
      <c r="D196" s="251"/>
      <c r="E196" s="251"/>
      <c r="F196" s="251"/>
      <c r="G196" s="251"/>
      <c r="H196" s="251"/>
      <c r="I196" s="251"/>
      <c r="J196" s="251"/>
      <c r="K196" s="251"/>
      <c r="L196" s="251"/>
      <c r="M196" s="251"/>
      <c r="N196" s="251"/>
      <c r="O196" s="251"/>
      <c r="P196" s="251"/>
      <c r="Q196" s="251"/>
      <c r="R196" s="251"/>
      <c r="S196" s="251"/>
      <c r="T196" s="251"/>
      <c r="U196" s="251"/>
    </row>
    <row r="197" spans="1:21" ht="12.75" customHeight="1">
      <c r="A197" s="251"/>
      <c r="B197" s="251"/>
      <c r="C197" s="251"/>
      <c r="D197" s="251"/>
      <c r="E197" s="251"/>
      <c r="F197" s="251"/>
      <c r="G197" s="251"/>
      <c r="H197" s="251"/>
      <c r="I197" s="251"/>
      <c r="J197" s="251"/>
      <c r="K197" s="251"/>
      <c r="L197" s="251"/>
      <c r="M197" s="251"/>
      <c r="N197" s="251"/>
      <c r="O197" s="251"/>
      <c r="P197" s="251"/>
      <c r="Q197" s="251"/>
      <c r="R197" s="251"/>
      <c r="S197" s="251"/>
      <c r="T197" s="251"/>
      <c r="U197" s="251"/>
    </row>
    <row r="198" spans="1:21" ht="12.75" customHeight="1">
      <c r="A198" s="251"/>
      <c r="B198" s="251"/>
      <c r="C198" s="251"/>
      <c r="D198" s="251"/>
      <c r="E198" s="251"/>
      <c r="F198" s="251"/>
      <c r="G198" s="251"/>
      <c r="H198" s="251"/>
      <c r="I198" s="251"/>
      <c r="J198" s="251"/>
      <c r="K198" s="251"/>
      <c r="L198" s="251"/>
      <c r="M198" s="251"/>
      <c r="N198" s="251"/>
      <c r="O198" s="251"/>
      <c r="P198" s="251"/>
      <c r="Q198" s="251"/>
      <c r="R198" s="251"/>
      <c r="S198" s="251"/>
      <c r="T198" s="251"/>
      <c r="U198" s="251"/>
    </row>
    <row r="199" spans="1:21" ht="12.75" customHeight="1">
      <c r="A199" s="251"/>
      <c r="B199" s="251"/>
      <c r="C199" s="251"/>
      <c r="D199" s="251"/>
      <c r="E199" s="251"/>
      <c r="F199" s="251"/>
      <c r="G199" s="251"/>
      <c r="H199" s="251"/>
      <c r="I199" s="251"/>
      <c r="J199" s="251"/>
      <c r="K199" s="251"/>
      <c r="L199" s="251"/>
      <c r="M199" s="251"/>
      <c r="N199" s="251"/>
      <c r="O199" s="251"/>
      <c r="P199" s="251"/>
      <c r="Q199" s="251"/>
      <c r="R199" s="251"/>
      <c r="S199" s="251"/>
      <c r="T199" s="251"/>
      <c r="U199" s="251"/>
    </row>
    <row r="200" spans="1:21" ht="12.75" customHeight="1">
      <c r="A200" s="251"/>
      <c r="B200" s="251"/>
      <c r="C200" s="251"/>
      <c r="D200" s="251"/>
      <c r="E200" s="251"/>
      <c r="F200" s="251"/>
      <c r="G200" s="251"/>
      <c r="H200" s="251"/>
      <c r="I200" s="251"/>
      <c r="J200" s="251"/>
      <c r="K200" s="251"/>
      <c r="L200" s="251"/>
      <c r="M200" s="251"/>
      <c r="N200" s="251"/>
      <c r="O200" s="251"/>
      <c r="P200" s="251"/>
      <c r="Q200" s="251"/>
      <c r="R200" s="251"/>
      <c r="S200" s="251"/>
      <c r="T200" s="251"/>
      <c r="U200" s="251"/>
    </row>
    <row r="201" spans="1:21" ht="12.75" customHeight="1">
      <c r="A201" s="251"/>
      <c r="B201" s="251"/>
      <c r="C201" s="251"/>
      <c r="D201" s="251"/>
      <c r="E201" s="251"/>
      <c r="F201" s="251"/>
      <c r="G201" s="251"/>
      <c r="H201" s="251"/>
      <c r="I201" s="251"/>
      <c r="J201" s="251"/>
      <c r="K201" s="251"/>
      <c r="L201" s="251"/>
      <c r="M201" s="251"/>
      <c r="N201" s="251"/>
      <c r="O201" s="251"/>
      <c r="P201" s="251"/>
      <c r="Q201" s="251"/>
      <c r="R201" s="251"/>
      <c r="S201" s="251"/>
      <c r="T201" s="251"/>
      <c r="U201" s="251"/>
    </row>
    <row r="202" spans="1:21" ht="12.75" customHeight="1">
      <c r="A202" s="251"/>
      <c r="B202" s="251"/>
      <c r="C202" s="251"/>
      <c r="D202" s="251"/>
      <c r="E202" s="251"/>
      <c r="F202" s="251"/>
      <c r="G202" s="251"/>
      <c r="H202" s="251"/>
      <c r="I202" s="251"/>
      <c r="J202" s="251"/>
      <c r="K202" s="251"/>
      <c r="L202" s="251"/>
      <c r="M202" s="251"/>
      <c r="N202" s="251"/>
      <c r="O202" s="251"/>
      <c r="P202" s="251"/>
      <c r="Q202" s="251"/>
      <c r="R202" s="251"/>
      <c r="S202" s="251"/>
      <c r="T202" s="251"/>
      <c r="U202" s="251"/>
    </row>
    <row r="203" spans="1:21" ht="12.75" customHeight="1">
      <c r="A203" s="251"/>
      <c r="B203" s="251"/>
      <c r="C203" s="251"/>
      <c r="D203" s="251"/>
      <c r="E203" s="251"/>
      <c r="F203" s="251"/>
      <c r="G203" s="251"/>
      <c r="H203" s="251"/>
      <c r="I203" s="251"/>
      <c r="J203" s="251"/>
      <c r="K203" s="251"/>
      <c r="L203" s="251"/>
      <c r="M203" s="251"/>
      <c r="N203" s="251"/>
      <c r="O203" s="251"/>
      <c r="P203" s="251"/>
      <c r="Q203" s="251"/>
      <c r="R203" s="251"/>
      <c r="S203" s="251"/>
      <c r="T203" s="251"/>
      <c r="U203" s="251"/>
    </row>
    <row r="204" spans="1:21" ht="12.75" customHeight="1">
      <c r="A204" s="251"/>
      <c r="B204" s="251"/>
      <c r="C204" s="251"/>
      <c r="D204" s="251"/>
      <c r="E204" s="251"/>
      <c r="F204" s="251"/>
      <c r="G204" s="251"/>
      <c r="H204" s="251"/>
      <c r="I204" s="251"/>
      <c r="J204" s="251"/>
      <c r="K204" s="251"/>
      <c r="L204" s="251"/>
      <c r="M204" s="251"/>
      <c r="N204" s="251"/>
      <c r="O204" s="251"/>
      <c r="P204" s="251"/>
      <c r="Q204" s="251"/>
      <c r="R204" s="251"/>
      <c r="S204" s="251"/>
      <c r="T204" s="251"/>
      <c r="U204" s="251"/>
    </row>
    <row r="205" spans="1:21" ht="12.75" customHeight="1">
      <c r="A205" s="251"/>
      <c r="B205" s="251"/>
      <c r="C205" s="251"/>
      <c r="D205" s="251"/>
      <c r="E205" s="251"/>
      <c r="F205" s="251"/>
      <c r="G205" s="251"/>
      <c r="H205" s="251"/>
      <c r="I205" s="251"/>
      <c r="J205" s="251"/>
      <c r="K205" s="251"/>
      <c r="L205" s="251"/>
      <c r="M205" s="251"/>
      <c r="N205" s="251"/>
      <c r="O205" s="251"/>
      <c r="P205" s="251"/>
      <c r="Q205" s="251"/>
      <c r="R205" s="251"/>
      <c r="S205" s="251"/>
      <c r="T205" s="251"/>
      <c r="U205" s="251"/>
    </row>
    <row r="206" spans="1:21" ht="12.75" customHeight="1">
      <c r="A206" s="251"/>
      <c r="B206" s="251"/>
      <c r="C206" s="251"/>
      <c r="D206" s="251"/>
      <c r="E206" s="251"/>
      <c r="F206" s="251"/>
      <c r="G206" s="251"/>
      <c r="H206" s="251"/>
      <c r="I206" s="251"/>
      <c r="J206" s="251"/>
      <c r="K206" s="251"/>
      <c r="L206" s="251"/>
      <c r="M206" s="251"/>
      <c r="N206" s="251"/>
      <c r="O206" s="251"/>
      <c r="P206" s="251"/>
      <c r="Q206" s="251"/>
      <c r="R206" s="251"/>
      <c r="S206" s="251"/>
      <c r="T206" s="251"/>
      <c r="U206" s="251"/>
    </row>
    <row r="207" spans="1:21" ht="12.75" customHeight="1">
      <c r="A207" s="251"/>
      <c r="B207" s="251"/>
      <c r="C207" s="251"/>
      <c r="D207" s="251"/>
      <c r="E207" s="251"/>
      <c r="F207" s="251"/>
      <c r="G207" s="251"/>
      <c r="H207" s="251"/>
      <c r="I207" s="251"/>
      <c r="J207" s="251"/>
      <c r="K207" s="251"/>
      <c r="L207" s="251"/>
      <c r="M207" s="251"/>
      <c r="N207" s="251"/>
      <c r="O207" s="251"/>
      <c r="P207" s="251"/>
      <c r="Q207" s="251"/>
      <c r="R207" s="251"/>
      <c r="S207" s="251"/>
      <c r="T207" s="251"/>
      <c r="U207" s="251"/>
    </row>
    <row r="208" spans="1:21" ht="12.75" customHeight="1">
      <c r="A208" s="251"/>
      <c r="B208" s="251"/>
      <c r="C208" s="251"/>
      <c r="D208" s="251"/>
      <c r="E208" s="251"/>
      <c r="F208" s="251"/>
      <c r="G208" s="251"/>
      <c r="H208" s="251"/>
      <c r="I208" s="251"/>
      <c r="J208" s="251"/>
      <c r="K208" s="251"/>
      <c r="L208" s="251"/>
      <c r="M208" s="251"/>
      <c r="N208" s="251"/>
      <c r="O208" s="251"/>
      <c r="P208" s="251"/>
      <c r="Q208" s="251"/>
      <c r="R208" s="251"/>
      <c r="S208" s="251"/>
      <c r="T208" s="251"/>
      <c r="U208" s="251"/>
    </row>
    <row r="209" spans="1:21" ht="12.75" customHeight="1">
      <c r="A209" s="251"/>
      <c r="B209" s="251"/>
      <c r="C209" s="251"/>
      <c r="D209" s="251"/>
      <c r="E209" s="251"/>
      <c r="F209" s="251"/>
      <c r="G209" s="251"/>
      <c r="H209" s="251"/>
      <c r="I209" s="251"/>
      <c r="J209" s="251"/>
      <c r="K209" s="251"/>
      <c r="L209" s="251"/>
      <c r="M209" s="251"/>
      <c r="N209" s="251"/>
      <c r="O209" s="251"/>
      <c r="P209" s="251"/>
      <c r="Q209" s="251"/>
      <c r="R209" s="251"/>
      <c r="S209" s="251"/>
      <c r="T209" s="251"/>
      <c r="U209" s="251"/>
    </row>
    <row r="210" spans="1:21" ht="12.75" customHeight="1">
      <c r="A210" s="251"/>
      <c r="B210" s="251"/>
      <c r="C210" s="251"/>
      <c r="D210" s="251"/>
      <c r="E210" s="251"/>
      <c r="F210" s="251"/>
      <c r="G210" s="251"/>
      <c r="H210" s="251"/>
      <c r="I210" s="251"/>
      <c r="J210" s="251"/>
      <c r="K210" s="251"/>
      <c r="L210" s="251"/>
      <c r="M210" s="251"/>
      <c r="N210" s="251"/>
      <c r="O210" s="251"/>
      <c r="P210" s="251"/>
      <c r="Q210" s="251"/>
      <c r="R210" s="251"/>
      <c r="S210" s="251"/>
      <c r="T210" s="251"/>
      <c r="U210" s="251"/>
    </row>
    <row r="211" spans="1:21" ht="12.75" customHeight="1">
      <c r="A211" s="251"/>
      <c r="B211" s="251"/>
      <c r="C211" s="251"/>
      <c r="D211" s="251"/>
      <c r="E211" s="251"/>
      <c r="F211" s="251"/>
      <c r="G211" s="251"/>
      <c r="H211" s="251"/>
      <c r="I211" s="251"/>
      <c r="J211" s="251"/>
      <c r="K211" s="251"/>
      <c r="L211" s="251"/>
      <c r="M211" s="251"/>
      <c r="N211" s="251"/>
      <c r="O211" s="251"/>
      <c r="P211" s="251"/>
      <c r="Q211" s="251"/>
      <c r="R211" s="251"/>
      <c r="S211" s="251"/>
      <c r="T211" s="251"/>
      <c r="U211" s="251"/>
    </row>
    <row r="212" spans="1:21" ht="12.75" customHeight="1">
      <c r="A212" s="251"/>
      <c r="B212" s="251"/>
      <c r="C212" s="251"/>
      <c r="D212" s="251"/>
      <c r="E212" s="251"/>
      <c r="F212" s="251"/>
      <c r="G212" s="251"/>
      <c r="H212" s="251"/>
      <c r="I212" s="251"/>
      <c r="J212" s="251"/>
      <c r="K212" s="251"/>
      <c r="L212" s="251"/>
      <c r="M212" s="251"/>
      <c r="N212" s="251"/>
      <c r="O212" s="251"/>
      <c r="P212" s="251"/>
      <c r="Q212" s="251"/>
      <c r="R212" s="251"/>
      <c r="S212" s="251"/>
      <c r="T212" s="251"/>
      <c r="U212" s="251"/>
    </row>
    <row r="213" spans="1:21" ht="12.75" customHeight="1">
      <c r="A213" s="251"/>
      <c r="B213" s="251"/>
      <c r="C213" s="251"/>
      <c r="D213" s="251"/>
      <c r="E213" s="251"/>
      <c r="F213" s="251"/>
      <c r="G213" s="251"/>
      <c r="H213" s="251"/>
      <c r="I213" s="251"/>
      <c r="J213" s="251"/>
      <c r="K213" s="251"/>
      <c r="L213" s="251"/>
      <c r="M213" s="251"/>
      <c r="N213" s="251"/>
      <c r="O213" s="251"/>
      <c r="P213" s="251"/>
      <c r="Q213" s="251"/>
      <c r="R213" s="251"/>
      <c r="S213" s="251"/>
      <c r="T213" s="251"/>
      <c r="U213" s="251"/>
    </row>
    <row r="214" spans="1:21" ht="12.75" customHeight="1">
      <c r="A214" s="251"/>
      <c r="B214" s="251"/>
      <c r="C214" s="251"/>
      <c r="D214" s="251"/>
      <c r="E214" s="251"/>
      <c r="F214" s="251"/>
      <c r="G214" s="251"/>
      <c r="H214" s="251"/>
      <c r="I214" s="251"/>
      <c r="J214" s="251"/>
      <c r="K214" s="251"/>
      <c r="L214" s="251"/>
      <c r="M214" s="251"/>
      <c r="N214" s="251"/>
      <c r="O214" s="251"/>
      <c r="P214" s="251"/>
      <c r="Q214" s="251"/>
      <c r="R214" s="251"/>
      <c r="S214" s="251"/>
      <c r="T214" s="251"/>
      <c r="U214" s="251"/>
    </row>
    <row r="215" spans="1:21" ht="12.75" customHeight="1">
      <c r="A215" s="251"/>
      <c r="B215" s="251"/>
      <c r="C215" s="251"/>
      <c r="D215" s="251"/>
      <c r="E215" s="251"/>
      <c r="F215" s="251"/>
      <c r="G215" s="251"/>
      <c r="H215" s="251"/>
      <c r="I215" s="251"/>
      <c r="J215" s="251"/>
      <c r="K215" s="251"/>
      <c r="L215" s="251"/>
      <c r="M215" s="251"/>
      <c r="N215" s="251"/>
      <c r="O215" s="251"/>
      <c r="P215" s="251"/>
      <c r="Q215" s="251"/>
      <c r="R215" s="251"/>
      <c r="S215" s="251"/>
      <c r="T215" s="251"/>
      <c r="U215" s="251"/>
    </row>
    <row r="216" spans="1:21" ht="12.75" customHeight="1">
      <c r="A216" s="251"/>
      <c r="B216" s="251"/>
      <c r="C216" s="251"/>
      <c r="D216" s="251"/>
      <c r="E216" s="251"/>
      <c r="F216" s="251"/>
      <c r="G216" s="251"/>
      <c r="H216" s="251"/>
      <c r="I216" s="251"/>
      <c r="J216" s="251"/>
      <c r="K216" s="251"/>
      <c r="L216" s="251"/>
      <c r="M216" s="251"/>
      <c r="N216" s="251"/>
      <c r="O216" s="251"/>
      <c r="P216" s="251"/>
      <c r="Q216" s="251"/>
      <c r="R216" s="251"/>
      <c r="S216" s="251"/>
      <c r="T216" s="251"/>
      <c r="U216" s="251"/>
    </row>
    <row r="217" spans="1:21" ht="12.75" customHeight="1">
      <c r="A217" s="251"/>
      <c r="B217" s="251"/>
      <c r="C217" s="251"/>
      <c r="D217" s="251"/>
      <c r="E217" s="251"/>
      <c r="F217" s="251"/>
      <c r="G217" s="251"/>
      <c r="H217" s="251"/>
      <c r="I217" s="251"/>
      <c r="J217" s="251"/>
      <c r="K217" s="251"/>
      <c r="L217" s="251"/>
      <c r="M217" s="251"/>
      <c r="N217" s="251"/>
      <c r="O217" s="251"/>
      <c r="P217" s="251"/>
      <c r="Q217" s="251"/>
      <c r="R217" s="251"/>
      <c r="S217" s="251"/>
      <c r="T217" s="251"/>
      <c r="U217" s="251"/>
    </row>
    <row r="218" spans="1:21" ht="12.75" customHeight="1">
      <c r="A218" s="251"/>
      <c r="B218" s="251"/>
      <c r="C218" s="251"/>
      <c r="D218" s="251"/>
      <c r="E218" s="251"/>
      <c r="F218" s="251"/>
      <c r="G218" s="251"/>
      <c r="H218" s="251"/>
      <c r="I218" s="251"/>
      <c r="J218" s="251"/>
      <c r="K218" s="251"/>
      <c r="L218" s="251"/>
      <c r="M218" s="251"/>
      <c r="N218" s="251"/>
      <c r="O218" s="251"/>
      <c r="P218" s="251"/>
      <c r="Q218" s="251"/>
      <c r="R218" s="251"/>
      <c r="S218" s="251"/>
      <c r="T218" s="251"/>
      <c r="U218" s="251"/>
    </row>
    <row r="219" spans="1:21" ht="12.75" customHeight="1">
      <c r="A219" s="251"/>
      <c r="B219" s="251"/>
      <c r="C219" s="251"/>
      <c r="D219" s="251"/>
      <c r="E219" s="251"/>
      <c r="F219" s="251"/>
      <c r="G219" s="251"/>
      <c r="H219" s="251"/>
      <c r="I219" s="251"/>
      <c r="J219" s="251"/>
      <c r="K219" s="251"/>
      <c r="L219" s="251"/>
      <c r="M219" s="251"/>
      <c r="N219" s="251"/>
      <c r="O219" s="251"/>
      <c r="P219" s="251"/>
      <c r="Q219" s="251"/>
      <c r="R219" s="251"/>
      <c r="S219" s="251"/>
      <c r="T219" s="251"/>
      <c r="U219" s="251"/>
    </row>
    <row r="220" spans="1:21" ht="12.75" customHeight="1">
      <c r="A220" s="251"/>
      <c r="B220" s="251"/>
      <c r="C220" s="251"/>
      <c r="D220" s="251"/>
      <c r="E220" s="251"/>
      <c r="F220" s="251"/>
      <c r="G220" s="251"/>
      <c r="H220" s="251"/>
      <c r="I220" s="251"/>
      <c r="J220" s="251"/>
      <c r="K220" s="251"/>
      <c r="L220" s="251"/>
      <c r="M220" s="251"/>
      <c r="N220" s="251"/>
      <c r="O220" s="251"/>
      <c r="P220" s="251"/>
      <c r="Q220" s="251"/>
      <c r="R220" s="251"/>
      <c r="S220" s="251"/>
      <c r="T220" s="251"/>
      <c r="U220" s="251"/>
    </row>
    <row r="221" spans="1:21" ht="12.75" customHeight="1">
      <c r="A221" s="251"/>
      <c r="B221" s="251"/>
      <c r="C221" s="251"/>
      <c r="D221" s="251"/>
      <c r="E221" s="251"/>
      <c r="F221" s="251"/>
      <c r="G221" s="251"/>
      <c r="H221" s="251"/>
      <c r="I221" s="251"/>
      <c r="J221" s="251"/>
      <c r="K221" s="251"/>
      <c r="L221" s="251"/>
      <c r="M221" s="251"/>
      <c r="N221" s="251"/>
      <c r="O221" s="251"/>
      <c r="P221" s="251"/>
      <c r="Q221" s="251"/>
      <c r="R221" s="251"/>
      <c r="S221" s="251"/>
      <c r="T221" s="251"/>
      <c r="U221" s="251"/>
    </row>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000"/>
  <sheetViews>
    <sheetView tabSelected="1" topLeftCell="AT24" workbookViewId="0">
      <selection activeCell="AW24" sqref="AW24"/>
    </sheetView>
  </sheetViews>
  <sheetFormatPr baseColWidth="10" defaultColWidth="14.42578125" defaultRowHeight="15" customHeight="1"/>
  <cols>
    <col min="1" max="1" width="4" customWidth="1"/>
    <col min="2" max="2" width="20.140625" customWidth="1"/>
    <col min="3" max="3" width="14.140625" customWidth="1"/>
    <col min="4" max="4" width="54.28515625" customWidth="1"/>
    <col min="5" max="5" width="45.85546875" customWidth="1"/>
    <col min="6" max="6" width="56.42578125" customWidth="1"/>
    <col min="7" max="7" width="19"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94.42578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8.425781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46.140625" customWidth="1"/>
    <col min="44" max="44" width="32.140625" customWidth="1"/>
    <col min="45" max="45" width="48.7109375" customWidth="1"/>
    <col min="46" max="46" width="91.85546875" customWidth="1"/>
    <col min="47" max="47" width="28.5703125" customWidth="1"/>
    <col min="48" max="48" width="47.5703125" customWidth="1"/>
  </cols>
  <sheetData>
    <row r="1" spans="1:61" ht="21" customHeight="1">
      <c r="A1" s="349"/>
      <c r="B1" s="350"/>
      <c r="C1" s="353" t="s">
        <v>33</v>
      </c>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51"/>
      <c r="AN1" s="355" t="s">
        <v>34</v>
      </c>
      <c r="AO1" s="356"/>
      <c r="AP1" s="357"/>
    </row>
    <row r="2" spans="1:61" ht="12" customHeight="1">
      <c r="A2" s="341"/>
      <c r="B2" s="351"/>
      <c r="C2" s="341"/>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51"/>
      <c r="AN2" s="358" t="s">
        <v>35</v>
      </c>
      <c r="AO2" s="356"/>
      <c r="AP2" s="357"/>
    </row>
    <row r="3" spans="1:61" ht="11.25" customHeight="1">
      <c r="A3" s="341"/>
      <c r="B3" s="351"/>
      <c r="C3" s="341"/>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51"/>
      <c r="AN3" s="355" t="s">
        <v>36</v>
      </c>
      <c r="AO3" s="356"/>
      <c r="AP3" s="357"/>
    </row>
    <row r="4" spans="1:61" ht="16.5" customHeight="1">
      <c r="A4" s="342"/>
      <c r="B4" s="352"/>
      <c r="C4" s="342"/>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2"/>
      <c r="AN4" s="355" t="s">
        <v>37</v>
      </c>
      <c r="AO4" s="356"/>
      <c r="AP4" s="357"/>
    </row>
    <row r="5" spans="1:61" ht="23.25" customHeight="1">
      <c r="A5" s="365" t="s">
        <v>38</v>
      </c>
      <c r="B5" s="363"/>
      <c r="C5" s="359" t="s">
        <v>39</v>
      </c>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1"/>
      <c r="AQ5" s="31"/>
      <c r="AR5" s="31"/>
      <c r="AS5" s="31"/>
      <c r="AT5" s="31"/>
      <c r="AU5" s="31"/>
      <c r="AV5" s="31"/>
      <c r="AW5" s="31"/>
      <c r="AX5" s="31"/>
      <c r="AY5" s="31"/>
      <c r="AZ5" s="31"/>
      <c r="BA5" s="31"/>
      <c r="BB5" s="31"/>
      <c r="BC5" s="31"/>
      <c r="BD5" s="32"/>
      <c r="BE5" s="32"/>
      <c r="BF5" s="32"/>
      <c r="BG5" s="32"/>
      <c r="BH5" s="32"/>
      <c r="BI5" s="32"/>
    </row>
    <row r="6" spans="1:61" ht="25.5" customHeight="1">
      <c r="A6" s="365" t="s">
        <v>40</v>
      </c>
      <c r="B6" s="363"/>
      <c r="C6" s="359" t="s">
        <v>41</v>
      </c>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1"/>
      <c r="AQ6" s="31"/>
      <c r="AR6" s="31"/>
      <c r="AS6" s="31"/>
      <c r="AT6" s="31"/>
      <c r="AU6" s="31"/>
      <c r="AV6" s="31"/>
      <c r="AW6" s="31"/>
      <c r="AX6" s="31"/>
      <c r="AY6" s="31"/>
      <c r="AZ6" s="31"/>
      <c r="BA6" s="31"/>
      <c r="BB6" s="31"/>
      <c r="BC6" s="31"/>
      <c r="BD6" s="32"/>
      <c r="BE6" s="32"/>
      <c r="BF6" s="32"/>
      <c r="BG6" s="32"/>
      <c r="BH6" s="32"/>
      <c r="BI6" s="32"/>
    </row>
    <row r="7" spans="1:61" ht="43.5" customHeight="1">
      <c r="A7" s="365" t="s">
        <v>42</v>
      </c>
      <c r="B7" s="363"/>
      <c r="C7" s="359" t="s">
        <v>43</v>
      </c>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1"/>
      <c r="AQ7" s="31"/>
      <c r="AR7" s="31"/>
      <c r="AS7" s="31"/>
      <c r="AT7" s="31"/>
      <c r="AU7" s="31"/>
      <c r="AV7" s="31"/>
      <c r="AW7" s="31"/>
      <c r="AX7" s="31"/>
      <c r="AY7" s="31"/>
      <c r="AZ7" s="31"/>
      <c r="BA7" s="31"/>
      <c r="BB7" s="31"/>
      <c r="BC7" s="31"/>
      <c r="BD7" s="32"/>
      <c r="BE7" s="32"/>
      <c r="BF7" s="32"/>
      <c r="BG7" s="32"/>
      <c r="BH7" s="32"/>
      <c r="BI7" s="32"/>
    </row>
    <row r="8" spans="1:61" ht="43.5" customHeight="1">
      <c r="A8" s="365" t="s">
        <v>44</v>
      </c>
      <c r="B8" s="363"/>
      <c r="C8" s="359" t="s">
        <v>45</v>
      </c>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1"/>
      <c r="AQ8" s="368" t="s">
        <v>46</v>
      </c>
      <c r="AR8" s="311"/>
      <c r="AS8" s="332"/>
      <c r="AT8" s="369" t="s">
        <v>47</v>
      </c>
      <c r="AU8" s="311"/>
      <c r="AV8" s="332"/>
      <c r="AW8" s="31"/>
      <c r="AX8" s="31"/>
      <c r="AY8" s="31"/>
      <c r="AZ8" s="31"/>
      <c r="BA8" s="31"/>
      <c r="BB8" s="31"/>
      <c r="BC8" s="31"/>
      <c r="BD8" s="32"/>
      <c r="BE8" s="32"/>
      <c r="BF8" s="32"/>
      <c r="BG8" s="32"/>
      <c r="BH8" s="32"/>
      <c r="BI8" s="32"/>
    </row>
    <row r="9" spans="1:61" ht="47.25" customHeight="1">
      <c r="A9" s="33" t="s">
        <v>48</v>
      </c>
      <c r="B9" s="34" t="s">
        <v>49</v>
      </c>
      <c r="C9" s="35" t="s">
        <v>50</v>
      </c>
      <c r="D9" s="34" t="s">
        <v>51</v>
      </c>
      <c r="E9" s="34" t="s">
        <v>52</v>
      </c>
      <c r="F9" s="35" t="s">
        <v>53</v>
      </c>
      <c r="G9" s="34" t="s">
        <v>54</v>
      </c>
      <c r="H9" s="36" t="s">
        <v>55</v>
      </c>
      <c r="I9" s="34" t="s">
        <v>56</v>
      </c>
      <c r="J9" s="37" t="s">
        <v>57</v>
      </c>
      <c r="K9" s="38" t="s">
        <v>58</v>
      </c>
      <c r="L9" s="38" t="s">
        <v>59</v>
      </c>
      <c r="M9" s="34" t="s">
        <v>60</v>
      </c>
      <c r="N9" s="35" t="s">
        <v>57</v>
      </c>
      <c r="O9" s="34" t="s">
        <v>61</v>
      </c>
      <c r="P9" s="39" t="s">
        <v>62</v>
      </c>
      <c r="Q9" s="34" t="s">
        <v>63</v>
      </c>
      <c r="R9" s="38" t="s">
        <v>64</v>
      </c>
      <c r="S9" s="370" t="s">
        <v>65</v>
      </c>
      <c r="T9" s="360"/>
      <c r="U9" s="360"/>
      <c r="V9" s="360"/>
      <c r="W9" s="360"/>
      <c r="X9" s="363"/>
      <c r="Y9" s="39" t="s">
        <v>66</v>
      </c>
      <c r="Z9" s="39" t="s">
        <v>67</v>
      </c>
      <c r="AA9" s="39" t="s">
        <v>57</v>
      </c>
      <c r="AB9" s="39" t="s">
        <v>68</v>
      </c>
      <c r="AC9" s="39" t="s">
        <v>57</v>
      </c>
      <c r="AD9" s="39" t="s">
        <v>69</v>
      </c>
      <c r="AE9" s="39" t="s">
        <v>70</v>
      </c>
      <c r="AF9" s="36" t="s">
        <v>71</v>
      </c>
      <c r="AG9" s="36" t="s">
        <v>72</v>
      </c>
      <c r="AH9" s="38" t="s">
        <v>73</v>
      </c>
      <c r="AI9" s="38" t="s">
        <v>74</v>
      </c>
      <c r="AJ9" s="36" t="s">
        <v>75</v>
      </c>
      <c r="AK9" s="371" t="s">
        <v>76</v>
      </c>
      <c r="AL9" s="363"/>
      <c r="AM9" s="362" t="s">
        <v>77</v>
      </c>
      <c r="AN9" s="363"/>
      <c r="AO9" s="364" t="s">
        <v>78</v>
      </c>
      <c r="AP9" s="363"/>
      <c r="AQ9" s="366" t="s">
        <v>79</v>
      </c>
      <c r="AR9" s="312"/>
      <c r="AS9" s="40" t="s">
        <v>80</v>
      </c>
      <c r="AT9" s="367" t="s">
        <v>81</v>
      </c>
      <c r="AU9" s="312"/>
      <c r="AV9" s="41" t="s">
        <v>80</v>
      </c>
    </row>
    <row r="10" spans="1:61" ht="46.5" customHeight="1">
      <c r="A10" s="42"/>
      <c r="B10" s="42"/>
      <c r="C10" s="43"/>
      <c r="D10" s="43"/>
      <c r="E10" s="43"/>
      <c r="F10" s="43"/>
      <c r="G10" s="43"/>
      <c r="H10" s="44"/>
      <c r="I10" s="43"/>
      <c r="J10" s="43"/>
      <c r="K10" s="43"/>
      <c r="L10" s="43"/>
      <c r="M10" s="43"/>
      <c r="N10" s="43"/>
      <c r="O10" s="43"/>
      <c r="P10" s="43"/>
      <c r="Q10" s="43"/>
      <c r="R10" s="43"/>
      <c r="S10" s="45" t="s">
        <v>82</v>
      </c>
      <c r="T10" s="45" t="s">
        <v>83</v>
      </c>
      <c r="U10" s="45" t="s">
        <v>84</v>
      </c>
      <c r="V10" s="45" t="s">
        <v>85</v>
      </c>
      <c r="W10" s="45" t="s">
        <v>86</v>
      </c>
      <c r="X10" s="45" t="s">
        <v>87</v>
      </c>
      <c r="Y10" s="43"/>
      <c r="Z10" s="43"/>
      <c r="AA10" s="43"/>
      <c r="AB10" s="43"/>
      <c r="AC10" s="43"/>
      <c r="AD10" s="43"/>
      <c r="AE10" s="43"/>
      <c r="AF10" s="44"/>
      <c r="AG10" s="44"/>
      <c r="AH10" s="43"/>
      <c r="AI10" s="43"/>
      <c r="AJ10" s="44"/>
      <c r="AK10" s="46" t="s">
        <v>88</v>
      </c>
      <c r="AL10" s="47" t="s">
        <v>89</v>
      </c>
      <c r="AM10" s="46" t="s">
        <v>88</v>
      </c>
      <c r="AN10" s="47" t="s">
        <v>89</v>
      </c>
      <c r="AO10" s="48" t="s">
        <v>88</v>
      </c>
      <c r="AP10" s="49" t="s">
        <v>89</v>
      </c>
      <c r="AQ10" s="50" t="s">
        <v>90</v>
      </c>
      <c r="AR10" s="51" t="s">
        <v>91</v>
      </c>
      <c r="AS10" s="52" t="s">
        <v>90</v>
      </c>
      <c r="AT10" s="53" t="s">
        <v>90</v>
      </c>
      <c r="AU10" s="54" t="s">
        <v>91</v>
      </c>
      <c r="AV10" s="55" t="s">
        <v>90</v>
      </c>
    </row>
    <row r="11" spans="1:61" ht="107.25" customHeight="1">
      <c r="A11" s="56">
        <v>1</v>
      </c>
      <c r="B11" s="57" t="s">
        <v>92</v>
      </c>
      <c r="C11" s="58" t="s">
        <v>93</v>
      </c>
      <c r="D11" s="59" t="s">
        <v>94</v>
      </c>
      <c r="E11" s="58" t="s">
        <v>95</v>
      </c>
      <c r="F11" s="58" t="s">
        <v>96</v>
      </c>
      <c r="G11" s="58" t="s">
        <v>97</v>
      </c>
      <c r="H11" s="60">
        <v>12</v>
      </c>
      <c r="I11" s="61" t="str">
        <f t="shared" ref="I11:I13" si="0">IF(H11&lt;=0,"",IF(H11&lt;=2,"Muy Baja",IF(H11&lt;=24,"Baja",IF(H11&lt;=500,"Media",IF(H11&lt;=5000,"Alta","Muy Alta")))))</f>
        <v>Baja</v>
      </c>
      <c r="J11" s="62">
        <f t="shared" ref="J11:J13" si="1">IF(I11="","",IF(I11="Muy Baja",0.2,IF(I11="Baja",0.4,IF(I11="Media",0.6,IF(I11="Alta",0.8,IF(I11="Muy Alta",1,))))))</f>
        <v>0.4</v>
      </c>
      <c r="K11" s="62" t="s">
        <v>98</v>
      </c>
      <c r="L11" s="62"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61" t="str">
        <f ca="1">IF(OR(L11='Tabla Impacto'!$C$11,L11='Tabla Impacto'!$D$11),"Leve",IF(OR(L11='Tabla Impacto'!$C$12,L11='Tabla Impacto'!$D$12),"Menor",IF(OR(L11='Tabla Impacto'!$C$13,L11='Tabla Impacto'!$D$13),"Moderado",IF(OR(#REF!='Tabla Impacto'!$C$14,L11='Tabla Impacto'!$D$14),"Mayor",IF(OR(L11='Tabla Impacto'!$C$15,L34='Tabla Impacto'!$D$15),"Catastrófico","")))))</f>
        <v>Moderado</v>
      </c>
      <c r="N11" s="62">
        <f t="shared" ref="N11:N13" ca="1" si="2">IF(M11="","",IF(M11="Leve",0.2,IF(M11="Menor",0.4,IF(M11="Moderado",0.6,IF(M11="Mayor",0.8,IF(M11="Catastrófico",1,))))))</f>
        <v>0.6</v>
      </c>
      <c r="O11" s="63" t="str">
        <f t="shared" ref="O11:O13" ca="1" si="3">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60">
        <v>1</v>
      </c>
      <c r="Q11" s="64" t="s">
        <v>99</v>
      </c>
      <c r="R11" s="60" t="str">
        <f t="shared" ref="R11:R26" si="4">IF(OR(S11="Preventivo",S11="Detectivo"),"Probabilidad",IF(S11="Correctivo","Impacto",""))</f>
        <v>Probabilidad</v>
      </c>
      <c r="S11" s="65" t="s">
        <v>100</v>
      </c>
      <c r="T11" s="65" t="s">
        <v>101</v>
      </c>
      <c r="U11" s="66" t="str">
        <f t="shared" ref="U11:U58" si="5">IF(AND(S11="Preventivo",T11="Automático"),"50%",IF(AND(S11="Preventivo",T11="Manual"),"40%",IF(AND(S11="Detectivo",T11="Automático"),"40%",IF(AND(S11="Detectivo",T11="Manual"),"30%",IF(AND(S11="Correctivo",T11="Automático"),"35%",IF(AND(S11="Correctivo",T11="Manual"),"25%",""))))))</f>
        <v>40%</v>
      </c>
      <c r="V11" s="65" t="s">
        <v>102</v>
      </c>
      <c r="W11" s="65" t="s">
        <v>103</v>
      </c>
      <c r="X11" s="65" t="s">
        <v>104</v>
      </c>
      <c r="Y11" s="67">
        <f t="shared" ref="Y11:Y58" si="6">IFERROR(IF(R11="Probabilidad",(J11-(+J11*U11)),IF(R11="Impacto",J11,"")),"")</f>
        <v>0.24</v>
      </c>
      <c r="Z11" s="68" t="str">
        <f t="shared" ref="Z11:Z58" si="7">IFERROR(IF(Y11="","",IF(Y11&lt;=0.2,"Muy Baja",IF(Y11&lt;=0.4,"Baja",IF(Y11&lt;=0.6,"Media",IF(Y11&lt;=0.8,"Alta","Muy Alta"))))),"")</f>
        <v>Baja</v>
      </c>
      <c r="AA11" s="66">
        <f t="shared" ref="AA11:AA58" si="8">+Y11</f>
        <v>0.24</v>
      </c>
      <c r="AB11" s="68" t="str">
        <f t="shared" ref="AB11:AB58" ca="1" si="9">IFERROR(IF(AC11="","",IF(AC11&lt;=0.2,"Leve",IF(AC11&lt;=0.4,"Menor",IF(AC11&lt;=0.6,"Moderado",IF(AC11&lt;=0.8,"Mayor","Catastrófico"))))),"")</f>
        <v>Moderado</v>
      </c>
      <c r="AC11" s="66">
        <f t="shared" ref="AC11:AC58" ca="1" si="10">IFERROR(IF(R11="Impacto",(N11-(+N11*U11)),IF(R11="Probabilidad",N11,"")),"")</f>
        <v>0.6</v>
      </c>
      <c r="AD11" s="69" t="str">
        <f t="shared" ref="AD11:AD58" ca="1" si="11">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65" t="s">
        <v>105</v>
      </c>
      <c r="AF11" s="70" t="s">
        <v>106</v>
      </c>
      <c r="AG11" s="58" t="s">
        <v>107</v>
      </c>
      <c r="AH11" s="71">
        <v>44652</v>
      </c>
      <c r="AI11" s="71">
        <v>44926</v>
      </c>
      <c r="AJ11" s="72" t="s">
        <v>108</v>
      </c>
      <c r="AK11" s="60">
        <v>1</v>
      </c>
      <c r="AL11" s="73" t="s">
        <v>109</v>
      </c>
      <c r="AM11" s="60">
        <v>1</v>
      </c>
      <c r="AN11" s="74" t="s">
        <v>110</v>
      </c>
      <c r="AO11" s="60">
        <v>1</v>
      </c>
      <c r="AP11" s="75" t="s">
        <v>111</v>
      </c>
      <c r="AQ11" s="76" t="s">
        <v>112</v>
      </c>
      <c r="AR11" s="77" t="s">
        <v>113</v>
      </c>
      <c r="AS11" s="77" t="s">
        <v>114</v>
      </c>
      <c r="AT11" s="87" t="s">
        <v>112</v>
      </c>
      <c r="AU11" s="100" t="s">
        <v>113</v>
      </c>
      <c r="AV11" s="100" t="s">
        <v>114</v>
      </c>
      <c r="AW11" s="1"/>
      <c r="AX11" s="1"/>
      <c r="AY11" s="1"/>
      <c r="AZ11" s="1"/>
      <c r="BA11" s="1"/>
      <c r="BB11" s="1"/>
      <c r="BC11" s="1"/>
      <c r="BD11" s="1"/>
      <c r="BE11" s="1"/>
      <c r="BF11" s="1"/>
      <c r="BG11" s="1"/>
      <c r="BH11" s="1"/>
      <c r="BI11" s="1"/>
    </row>
    <row r="12" spans="1:61" ht="120.75" customHeight="1">
      <c r="A12" s="56">
        <v>2</v>
      </c>
      <c r="B12" s="57" t="s">
        <v>92</v>
      </c>
      <c r="C12" s="58" t="s">
        <v>93</v>
      </c>
      <c r="D12" s="58" t="s">
        <v>115</v>
      </c>
      <c r="E12" s="58" t="s">
        <v>116</v>
      </c>
      <c r="F12" s="58" t="s">
        <v>117</v>
      </c>
      <c r="G12" s="58" t="s">
        <v>97</v>
      </c>
      <c r="H12" s="60">
        <v>4</v>
      </c>
      <c r="I12" s="61" t="str">
        <f t="shared" si="0"/>
        <v>Baja</v>
      </c>
      <c r="J12" s="62">
        <f t="shared" si="1"/>
        <v>0.4</v>
      </c>
      <c r="K12" s="62" t="s">
        <v>98</v>
      </c>
      <c r="L12" s="62"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61" t="str">
        <f ca="1">IF(OR(L12='Tabla Impacto'!$C$11,L12='Tabla Impacto'!$D$11),"Leve",IF(OR(L12='Tabla Impacto'!$C$12,L12='Tabla Impacto'!$D$12),"Menor",IF(OR(L12='Tabla Impacto'!$C$13,L12='Tabla Impacto'!$D$13),"Moderado",IF(OR(#REF!='Tabla Impacto'!$C$14,L12='Tabla Impacto'!$D$14),"Mayor",IF(OR(L12='Tabla Impacto'!$C$15,L37='Tabla Impacto'!$D$15),"Catastrófico","")))))</f>
        <v>Moderado</v>
      </c>
      <c r="N12" s="62">
        <f t="shared" ca="1" si="2"/>
        <v>0.6</v>
      </c>
      <c r="O12" s="63" t="str">
        <f t="shared" ca="1" si="3"/>
        <v>Moderado</v>
      </c>
      <c r="P12" s="60">
        <v>1</v>
      </c>
      <c r="Q12" s="64" t="s">
        <v>118</v>
      </c>
      <c r="R12" s="60" t="str">
        <f t="shared" si="4"/>
        <v>Probabilidad</v>
      </c>
      <c r="S12" s="65" t="s">
        <v>100</v>
      </c>
      <c r="T12" s="65" t="s">
        <v>101</v>
      </c>
      <c r="U12" s="66" t="str">
        <f t="shared" si="5"/>
        <v>40%</v>
      </c>
      <c r="V12" s="65" t="s">
        <v>102</v>
      </c>
      <c r="W12" s="65" t="s">
        <v>103</v>
      </c>
      <c r="X12" s="65" t="s">
        <v>104</v>
      </c>
      <c r="Y12" s="67">
        <f t="shared" si="6"/>
        <v>0.24</v>
      </c>
      <c r="Z12" s="68" t="str">
        <f t="shared" si="7"/>
        <v>Baja</v>
      </c>
      <c r="AA12" s="66">
        <f t="shared" si="8"/>
        <v>0.24</v>
      </c>
      <c r="AB12" s="68" t="str">
        <f t="shared" ca="1" si="9"/>
        <v>Moderado</v>
      </c>
      <c r="AC12" s="66">
        <f t="shared" ca="1" si="10"/>
        <v>0.6</v>
      </c>
      <c r="AD12" s="69" t="str">
        <f t="shared" ca="1" si="11"/>
        <v>Moderado</v>
      </c>
      <c r="AE12" s="65" t="s">
        <v>105</v>
      </c>
      <c r="AF12" s="79" t="s">
        <v>119</v>
      </c>
      <c r="AG12" s="58" t="s">
        <v>120</v>
      </c>
      <c r="AH12" s="71">
        <v>44652</v>
      </c>
      <c r="AI12" s="71">
        <v>44926</v>
      </c>
      <c r="AJ12" s="72" t="s">
        <v>108</v>
      </c>
      <c r="AK12" s="60">
        <v>1</v>
      </c>
      <c r="AL12" s="73" t="s">
        <v>109</v>
      </c>
      <c r="AM12" s="60">
        <v>1</v>
      </c>
      <c r="AN12" s="74" t="s">
        <v>110</v>
      </c>
      <c r="AO12" s="60">
        <v>1</v>
      </c>
      <c r="AP12" s="75" t="s">
        <v>111</v>
      </c>
      <c r="AQ12" s="77" t="s">
        <v>121</v>
      </c>
      <c r="AR12" s="77" t="s">
        <v>122</v>
      </c>
      <c r="AS12" s="77" t="s">
        <v>114</v>
      </c>
      <c r="AT12" s="100" t="s">
        <v>765</v>
      </c>
      <c r="AU12" s="100" t="s">
        <v>122</v>
      </c>
      <c r="AV12" s="100" t="s">
        <v>114</v>
      </c>
      <c r="AW12" s="1"/>
      <c r="AX12" s="1"/>
      <c r="AY12" s="1"/>
      <c r="AZ12" s="1"/>
      <c r="BA12" s="1"/>
      <c r="BB12" s="1"/>
      <c r="BC12" s="1"/>
      <c r="BD12" s="1"/>
      <c r="BE12" s="1"/>
      <c r="BF12" s="1"/>
      <c r="BG12" s="1"/>
      <c r="BH12" s="1"/>
      <c r="BI12" s="1"/>
    </row>
    <row r="13" spans="1:61" ht="180">
      <c r="A13" s="333">
        <v>3</v>
      </c>
      <c r="B13" s="343" t="s">
        <v>123</v>
      </c>
      <c r="C13" s="338" t="s">
        <v>124</v>
      </c>
      <c r="D13" s="338" t="s">
        <v>125</v>
      </c>
      <c r="E13" s="338" t="s">
        <v>126</v>
      </c>
      <c r="F13" s="338" t="s">
        <v>127</v>
      </c>
      <c r="G13" s="338" t="s">
        <v>97</v>
      </c>
      <c r="H13" s="333">
        <v>12</v>
      </c>
      <c r="I13" s="336" t="str">
        <f t="shared" si="0"/>
        <v>Baja</v>
      </c>
      <c r="J13" s="337">
        <f t="shared" si="1"/>
        <v>0.4</v>
      </c>
      <c r="K13" s="337" t="s">
        <v>98</v>
      </c>
      <c r="L13" s="337"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336" t="str">
        <f ca="1">IF(OR(L13='Tabla Impacto'!$C$11,L13='Tabla Impacto'!$D$11),"Leve",IF(OR(L13='Tabla Impacto'!$C$12,L13='Tabla Impacto'!$D$12),"Menor",IF(OR(L13='Tabla Impacto'!$C$13,L13='Tabla Impacto'!$D$13),"Moderado",IF(OR(#REF!='Tabla Impacto'!$C$14,L13='Tabla Impacto'!$D$14),"Mayor",IF(OR(L13='Tabla Impacto'!$C$15,L3='Tabla Impacto'!$D$15),"Catastrófico","")))))</f>
        <v>Moderado</v>
      </c>
      <c r="N13" s="337">
        <f t="shared" ca="1" si="2"/>
        <v>0.6</v>
      </c>
      <c r="O13" s="339" t="str">
        <f t="shared" ca="1" si="3"/>
        <v>Moderado</v>
      </c>
      <c r="P13" s="60">
        <v>1</v>
      </c>
      <c r="Q13" s="64" t="s">
        <v>128</v>
      </c>
      <c r="R13" s="60" t="str">
        <f t="shared" si="4"/>
        <v>Probabilidad</v>
      </c>
      <c r="S13" s="65" t="s">
        <v>100</v>
      </c>
      <c r="T13" s="65" t="s">
        <v>101</v>
      </c>
      <c r="U13" s="66" t="str">
        <f t="shared" si="5"/>
        <v>40%</v>
      </c>
      <c r="V13" s="65" t="s">
        <v>102</v>
      </c>
      <c r="W13" s="65" t="s">
        <v>103</v>
      </c>
      <c r="X13" s="65" t="s">
        <v>104</v>
      </c>
      <c r="Y13" s="67">
        <f t="shared" si="6"/>
        <v>0.24</v>
      </c>
      <c r="Z13" s="68" t="str">
        <f t="shared" si="7"/>
        <v>Baja</v>
      </c>
      <c r="AA13" s="66">
        <f t="shared" si="8"/>
        <v>0.24</v>
      </c>
      <c r="AB13" s="68" t="str">
        <f t="shared" ca="1" si="9"/>
        <v>Moderado</v>
      </c>
      <c r="AC13" s="66">
        <f t="shared" ca="1" si="10"/>
        <v>0.6</v>
      </c>
      <c r="AD13" s="69" t="str">
        <f t="shared" ca="1" si="11"/>
        <v>Moderado</v>
      </c>
      <c r="AE13" s="65" t="s">
        <v>105</v>
      </c>
      <c r="AF13" s="70" t="s">
        <v>129</v>
      </c>
      <c r="AG13" s="58" t="s">
        <v>130</v>
      </c>
      <c r="AH13" s="71">
        <v>44652</v>
      </c>
      <c r="AI13" s="71">
        <v>44910</v>
      </c>
      <c r="AJ13" s="72" t="s">
        <v>131</v>
      </c>
      <c r="AK13" s="60">
        <v>1</v>
      </c>
      <c r="AL13" s="73" t="s">
        <v>132</v>
      </c>
      <c r="AM13" s="60">
        <v>1</v>
      </c>
      <c r="AN13" s="74" t="s">
        <v>110</v>
      </c>
      <c r="AO13" s="60">
        <v>1</v>
      </c>
      <c r="AP13" s="75" t="s">
        <v>111</v>
      </c>
      <c r="AQ13" s="84" t="s">
        <v>133</v>
      </c>
      <c r="AR13" s="85" t="s">
        <v>134</v>
      </c>
      <c r="AS13" s="77" t="s">
        <v>114</v>
      </c>
      <c r="AT13" s="270" t="s">
        <v>135</v>
      </c>
      <c r="AU13" s="86" t="s">
        <v>136</v>
      </c>
      <c r="AV13" s="100" t="s">
        <v>114</v>
      </c>
    </row>
    <row r="14" spans="1:61" ht="78.599999999999994" customHeight="1">
      <c r="A14" s="334"/>
      <c r="B14" s="341"/>
      <c r="C14" s="334"/>
      <c r="D14" s="334"/>
      <c r="E14" s="334"/>
      <c r="F14" s="334"/>
      <c r="G14" s="334"/>
      <c r="H14" s="334"/>
      <c r="I14" s="334"/>
      <c r="J14" s="334"/>
      <c r="K14" s="334"/>
      <c r="L14" s="334"/>
      <c r="M14" s="334"/>
      <c r="N14" s="334"/>
      <c r="O14" s="334"/>
      <c r="P14" s="60">
        <v>2</v>
      </c>
      <c r="Q14" s="64" t="s">
        <v>137</v>
      </c>
      <c r="R14" s="60" t="str">
        <f t="shared" si="4"/>
        <v>Probabilidad</v>
      </c>
      <c r="S14" s="65" t="s">
        <v>138</v>
      </c>
      <c r="T14" s="65" t="s">
        <v>101</v>
      </c>
      <c r="U14" s="66" t="str">
        <f t="shared" si="5"/>
        <v>30%</v>
      </c>
      <c r="V14" s="65" t="s">
        <v>102</v>
      </c>
      <c r="W14" s="65" t="s">
        <v>103</v>
      </c>
      <c r="X14" s="65" t="s">
        <v>104</v>
      </c>
      <c r="Y14" s="67">
        <f t="shared" si="6"/>
        <v>0</v>
      </c>
      <c r="Z14" s="68" t="str">
        <f t="shared" si="7"/>
        <v>Muy Baja</v>
      </c>
      <c r="AA14" s="66">
        <f t="shared" si="8"/>
        <v>0</v>
      </c>
      <c r="AB14" s="68" t="str">
        <f t="shared" si="9"/>
        <v>Leve</v>
      </c>
      <c r="AC14" s="66">
        <f t="shared" si="10"/>
        <v>0</v>
      </c>
      <c r="AD14" s="69" t="str">
        <f t="shared" si="11"/>
        <v>Bajo</v>
      </c>
      <c r="AE14" s="65" t="s">
        <v>105</v>
      </c>
      <c r="AF14" s="70" t="s">
        <v>137</v>
      </c>
      <c r="AG14" s="58" t="s">
        <v>120</v>
      </c>
      <c r="AH14" s="71">
        <v>44652</v>
      </c>
      <c r="AI14" s="71">
        <v>44896</v>
      </c>
      <c r="AJ14" s="72" t="s">
        <v>139</v>
      </c>
      <c r="AK14" s="60">
        <v>2</v>
      </c>
      <c r="AL14" s="73" t="s">
        <v>140</v>
      </c>
      <c r="AM14" s="60">
        <v>2</v>
      </c>
      <c r="AN14" s="74" t="s">
        <v>110</v>
      </c>
      <c r="AO14" s="60">
        <v>2</v>
      </c>
      <c r="AP14" s="75" t="s">
        <v>111</v>
      </c>
      <c r="AQ14" s="76" t="s">
        <v>141</v>
      </c>
      <c r="AR14" s="85" t="s">
        <v>142</v>
      </c>
      <c r="AS14" s="77" t="s">
        <v>114</v>
      </c>
      <c r="AT14" s="100" t="s">
        <v>143</v>
      </c>
      <c r="AU14" s="88" t="s">
        <v>144</v>
      </c>
      <c r="AV14" s="100" t="s">
        <v>114</v>
      </c>
    </row>
    <row r="15" spans="1:61" ht="56.45" customHeight="1">
      <c r="A15" s="335"/>
      <c r="B15" s="342"/>
      <c r="C15" s="335"/>
      <c r="D15" s="335"/>
      <c r="E15" s="335"/>
      <c r="F15" s="335"/>
      <c r="G15" s="335"/>
      <c r="H15" s="335"/>
      <c r="I15" s="335"/>
      <c r="J15" s="335"/>
      <c r="K15" s="335"/>
      <c r="L15" s="335"/>
      <c r="M15" s="335"/>
      <c r="N15" s="335"/>
      <c r="O15" s="335"/>
      <c r="P15" s="60">
        <v>3</v>
      </c>
      <c r="Q15" s="64" t="s">
        <v>145</v>
      </c>
      <c r="R15" s="60" t="str">
        <f t="shared" si="4"/>
        <v>Probabilidad</v>
      </c>
      <c r="S15" s="65" t="s">
        <v>100</v>
      </c>
      <c r="T15" s="65" t="s">
        <v>101</v>
      </c>
      <c r="U15" s="66" t="str">
        <f t="shared" si="5"/>
        <v>40%</v>
      </c>
      <c r="V15" s="65" t="s">
        <v>102</v>
      </c>
      <c r="W15" s="65" t="s">
        <v>103</v>
      </c>
      <c r="X15" s="65" t="s">
        <v>104</v>
      </c>
      <c r="Y15" s="67">
        <f t="shared" si="6"/>
        <v>0</v>
      </c>
      <c r="Z15" s="68" t="str">
        <f t="shared" si="7"/>
        <v>Muy Baja</v>
      </c>
      <c r="AA15" s="66">
        <f t="shared" si="8"/>
        <v>0</v>
      </c>
      <c r="AB15" s="68" t="str">
        <f t="shared" si="9"/>
        <v>Leve</v>
      </c>
      <c r="AC15" s="66">
        <f t="shared" si="10"/>
        <v>0</v>
      </c>
      <c r="AD15" s="69" t="str">
        <f t="shared" si="11"/>
        <v>Bajo</v>
      </c>
      <c r="AE15" s="65" t="s">
        <v>105</v>
      </c>
      <c r="AF15" s="70" t="s">
        <v>145</v>
      </c>
      <c r="AG15" s="58" t="s">
        <v>130</v>
      </c>
      <c r="AH15" s="71">
        <v>44652</v>
      </c>
      <c r="AI15" s="71">
        <v>44896</v>
      </c>
      <c r="AJ15" s="72" t="s">
        <v>146</v>
      </c>
      <c r="AK15" s="60">
        <v>3</v>
      </c>
      <c r="AL15" s="73" t="s">
        <v>147</v>
      </c>
      <c r="AM15" s="60">
        <v>3</v>
      </c>
      <c r="AN15" s="74" t="s">
        <v>110</v>
      </c>
      <c r="AO15" s="60">
        <v>3</v>
      </c>
      <c r="AP15" s="75" t="s">
        <v>111</v>
      </c>
      <c r="AQ15" s="84" t="s">
        <v>148</v>
      </c>
      <c r="AR15" s="85" t="s">
        <v>149</v>
      </c>
      <c r="AS15" s="77" t="s">
        <v>114</v>
      </c>
      <c r="AT15" s="84" t="s">
        <v>150</v>
      </c>
      <c r="AU15" s="89" t="s">
        <v>151</v>
      </c>
      <c r="AV15" s="100" t="s">
        <v>114</v>
      </c>
    </row>
    <row r="16" spans="1:61" ht="46.5" customHeight="1">
      <c r="A16" s="60">
        <v>4</v>
      </c>
      <c r="B16" s="90" t="s">
        <v>20</v>
      </c>
      <c r="C16" s="58" t="s">
        <v>124</v>
      </c>
      <c r="D16" s="58" t="s">
        <v>152</v>
      </c>
      <c r="E16" s="58" t="s">
        <v>153</v>
      </c>
      <c r="F16" s="58" t="s">
        <v>154</v>
      </c>
      <c r="G16" s="58" t="s">
        <v>155</v>
      </c>
      <c r="H16" s="60">
        <v>12</v>
      </c>
      <c r="I16" s="61" t="str">
        <f t="shared" ref="I16:I17" si="12">IF(H16&lt;=0,"",IF(H16&lt;=2,"Muy Baja",IF(H16&lt;=24,"Baja",IF(H16&lt;=500,"Media",IF(H16&lt;=5000,"Alta","Muy Alta")))))</f>
        <v>Baja</v>
      </c>
      <c r="J16" s="62">
        <f t="shared" ref="J16:J17" si="13">IF(I16="","",IF(I16="Muy Baja",0.2,IF(I16="Baja",0.4,IF(I16="Media",0.6,IF(I16="Alta",0.8,IF(I16="Muy Alta",1,))))))</f>
        <v>0.4</v>
      </c>
      <c r="K16" s="58" t="s">
        <v>98</v>
      </c>
      <c r="L16" s="62"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61" t="str">
        <f ca="1">IF(OR(L16='Tabla Impacto'!$C$11,L16='Tabla Impacto'!$D$11),"Leve",IF(OR(L16='Tabla Impacto'!$C$12,L16='Tabla Impacto'!$D$12),"Menor",IF(OR(L16='Tabla Impacto'!$C$13,L16='Tabla Impacto'!$D$13),"Moderado",IF(OR(#REF!='Tabla Impacto'!$C$14,L16='Tabla Impacto'!$D$14),"Mayor",IF(OR(L16='Tabla Impacto'!$C$15,L40='Tabla Impacto'!$D$15),"Catastrófico","")))))</f>
        <v>Moderado</v>
      </c>
      <c r="N16" s="62">
        <f t="shared" ref="N16:N17" ca="1" si="14">IF(M16="","",IF(M16="Leve",0.2,IF(M16="Menor",0.4,IF(M16="Moderado",0.6,IF(M16="Mayor",0.8,IF(M16="Catastrófico",1,))))))</f>
        <v>0.6</v>
      </c>
      <c r="O16" s="63" t="str">
        <f t="shared" ref="O16:O17" ca="1" si="15">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60">
        <v>1</v>
      </c>
      <c r="Q16" s="91" t="s">
        <v>156</v>
      </c>
      <c r="R16" s="60" t="str">
        <f t="shared" si="4"/>
        <v>Probabilidad</v>
      </c>
      <c r="S16" s="65" t="s">
        <v>100</v>
      </c>
      <c r="T16" s="65" t="s">
        <v>101</v>
      </c>
      <c r="U16" s="66" t="str">
        <f t="shared" si="5"/>
        <v>40%</v>
      </c>
      <c r="V16" s="65" t="s">
        <v>102</v>
      </c>
      <c r="W16" s="65" t="s">
        <v>103</v>
      </c>
      <c r="X16" s="65" t="s">
        <v>104</v>
      </c>
      <c r="Y16" s="67">
        <f t="shared" si="6"/>
        <v>0.24</v>
      </c>
      <c r="Z16" s="68" t="str">
        <f t="shared" si="7"/>
        <v>Baja</v>
      </c>
      <c r="AA16" s="66">
        <f t="shared" si="8"/>
        <v>0.24</v>
      </c>
      <c r="AB16" s="68" t="str">
        <f t="shared" ca="1" si="9"/>
        <v>Moderado</v>
      </c>
      <c r="AC16" s="66">
        <f t="shared" ca="1" si="10"/>
        <v>0.6</v>
      </c>
      <c r="AD16" s="69" t="str">
        <f t="shared" ca="1" si="11"/>
        <v>Moderado</v>
      </c>
      <c r="AE16" s="65" t="s">
        <v>105</v>
      </c>
      <c r="AF16" s="70" t="s">
        <v>157</v>
      </c>
      <c r="AG16" s="58" t="s">
        <v>130</v>
      </c>
      <c r="AH16" s="71">
        <v>44652</v>
      </c>
      <c r="AI16" s="71">
        <v>44896</v>
      </c>
      <c r="AJ16" s="92" t="s">
        <v>158</v>
      </c>
      <c r="AK16" s="60">
        <v>1</v>
      </c>
      <c r="AL16" s="73" t="s">
        <v>159</v>
      </c>
      <c r="AM16" s="60">
        <v>1</v>
      </c>
      <c r="AN16" s="74" t="s">
        <v>110</v>
      </c>
      <c r="AO16" s="60">
        <v>1</v>
      </c>
      <c r="AP16" s="75" t="s">
        <v>111</v>
      </c>
      <c r="AQ16" s="93"/>
      <c r="AR16" s="93"/>
      <c r="AS16" s="77" t="s">
        <v>114</v>
      </c>
      <c r="AT16" s="84" t="s">
        <v>160</v>
      </c>
      <c r="AU16" s="89" t="s">
        <v>161</v>
      </c>
      <c r="AV16" s="100" t="s">
        <v>114</v>
      </c>
    </row>
    <row r="17" spans="1:61" ht="139.5" customHeight="1">
      <c r="A17" s="333">
        <v>5</v>
      </c>
      <c r="B17" s="343" t="s">
        <v>21</v>
      </c>
      <c r="C17" s="338" t="s">
        <v>124</v>
      </c>
      <c r="D17" s="338" t="s">
        <v>162</v>
      </c>
      <c r="E17" s="338" t="s">
        <v>163</v>
      </c>
      <c r="F17" s="338" t="s">
        <v>164</v>
      </c>
      <c r="G17" s="338" t="s">
        <v>97</v>
      </c>
      <c r="H17" s="333">
        <v>365</v>
      </c>
      <c r="I17" s="336" t="str">
        <f t="shared" si="12"/>
        <v>Media</v>
      </c>
      <c r="J17" s="337">
        <f t="shared" si="13"/>
        <v>0.6</v>
      </c>
      <c r="K17" s="337" t="s">
        <v>98</v>
      </c>
      <c r="L17" s="337"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336" t="str">
        <f ca="1">IF(OR(L17='Tabla Impacto'!$C$11,L17='Tabla Impacto'!$D$11),"Leve",IF(OR(L17='Tabla Impacto'!$C$12,L17='Tabla Impacto'!$D$12),"Menor",IF(OR(L17='Tabla Impacto'!$C$13,L17='Tabla Impacto'!$D$13),"Moderado",IF(OR(L13='Tabla Impacto'!$C$14,L17='Tabla Impacto'!$D$14),"Mayor",IF(OR(L17='Tabla Impacto'!$C$15,#REF!='Tabla Impacto'!$D$15),"Catastrófico","")))))</f>
        <v>Moderado</v>
      </c>
      <c r="N17" s="337">
        <f t="shared" ca="1" si="14"/>
        <v>0.6</v>
      </c>
      <c r="O17" s="339" t="str">
        <f t="shared" ca="1" si="15"/>
        <v>Moderado</v>
      </c>
      <c r="P17" s="60">
        <v>1</v>
      </c>
      <c r="Q17" s="64" t="s">
        <v>165</v>
      </c>
      <c r="R17" s="60" t="str">
        <f t="shared" si="4"/>
        <v>Probabilidad</v>
      </c>
      <c r="S17" s="65" t="s">
        <v>100</v>
      </c>
      <c r="T17" s="65" t="s">
        <v>101</v>
      </c>
      <c r="U17" s="66" t="str">
        <f t="shared" si="5"/>
        <v>40%</v>
      </c>
      <c r="V17" s="65" t="s">
        <v>102</v>
      </c>
      <c r="W17" s="65" t="s">
        <v>103</v>
      </c>
      <c r="X17" s="65" t="s">
        <v>104</v>
      </c>
      <c r="Y17" s="67">
        <f t="shared" si="6"/>
        <v>0.36</v>
      </c>
      <c r="Z17" s="68" t="str">
        <f t="shared" si="7"/>
        <v>Baja</v>
      </c>
      <c r="AA17" s="66">
        <f t="shared" si="8"/>
        <v>0.36</v>
      </c>
      <c r="AB17" s="68" t="str">
        <f t="shared" ca="1" si="9"/>
        <v>Moderado</v>
      </c>
      <c r="AC17" s="66">
        <f t="shared" ca="1" si="10"/>
        <v>0.6</v>
      </c>
      <c r="AD17" s="69" t="str">
        <f t="shared" ca="1" si="11"/>
        <v>Moderado</v>
      </c>
      <c r="AE17" s="65" t="s">
        <v>105</v>
      </c>
      <c r="AF17" s="70" t="s">
        <v>165</v>
      </c>
      <c r="AG17" s="58" t="s">
        <v>130</v>
      </c>
      <c r="AH17" s="71">
        <v>44652</v>
      </c>
      <c r="AI17" s="71">
        <v>44896</v>
      </c>
      <c r="AJ17" s="64" t="s">
        <v>166</v>
      </c>
      <c r="AK17" s="60">
        <v>1</v>
      </c>
      <c r="AL17" s="73" t="s">
        <v>167</v>
      </c>
      <c r="AM17" s="60">
        <v>1</v>
      </c>
      <c r="AN17" s="74" t="s">
        <v>110</v>
      </c>
      <c r="AO17" s="60">
        <v>1</v>
      </c>
      <c r="AP17" s="75" t="s">
        <v>111</v>
      </c>
      <c r="AQ17" s="93" t="s">
        <v>168</v>
      </c>
      <c r="AR17" s="93" t="s">
        <v>169</v>
      </c>
      <c r="AS17" s="77" t="s">
        <v>114</v>
      </c>
      <c r="AT17" s="87" t="s">
        <v>170</v>
      </c>
      <c r="AU17" s="94" t="s">
        <v>171</v>
      </c>
      <c r="AV17" s="100" t="s">
        <v>114</v>
      </c>
    </row>
    <row r="18" spans="1:61" ht="46.5" customHeight="1">
      <c r="A18" s="334"/>
      <c r="B18" s="341"/>
      <c r="C18" s="334"/>
      <c r="D18" s="334"/>
      <c r="E18" s="334"/>
      <c r="F18" s="334"/>
      <c r="G18" s="334"/>
      <c r="H18" s="334"/>
      <c r="I18" s="334"/>
      <c r="J18" s="334"/>
      <c r="K18" s="334"/>
      <c r="L18" s="334"/>
      <c r="M18" s="334"/>
      <c r="N18" s="334"/>
      <c r="O18" s="334"/>
      <c r="P18" s="60">
        <v>2</v>
      </c>
      <c r="Q18" s="64" t="s">
        <v>172</v>
      </c>
      <c r="R18" s="60" t="str">
        <f t="shared" si="4"/>
        <v>Probabilidad</v>
      </c>
      <c r="S18" s="65" t="s">
        <v>100</v>
      </c>
      <c r="T18" s="65" t="s">
        <v>101</v>
      </c>
      <c r="U18" s="66" t="str">
        <f t="shared" si="5"/>
        <v>40%</v>
      </c>
      <c r="V18" s="65" t="s">
        <v>102</v>
      </c>
      <c r="W18" s="65" t="s">
        <v>103</v>
      </c>
      <c r="X18" s="65" t="s">
        <v>104</v>
      </c>
      <c r="Y18" s="67">
        <f t="shared" si="6"/>
        <v>0</v>
      </c>
      <c r="Z18" s="68" t="str">
        <f t="shared" si="7"/>
        <v>Muy Baja</v>
      </c>
      <c r="AA18" s="66">
        <f t="shared" si="8"/>
        <v>0</v>
      </c>
      <c r="AB18" s="68" t="str">
        <f t="shared" si="9"/>
        <v>Leve</v>
      </c>
      <c r="AC18" s="66">
        <f t="shared" si="10"/>
        <v>0</v>
      </c>
      <c r="AD18" s="69" t="str">
        <f t="shared" si="11"/>
        <v>Bajo</v>
      </c>
      <c r="AE18" s="65" t="s">
        <v>105</v>
      </c>
      <c r="AF18" s="70" t="s">
        <v>172</v>
      </c>
      <c r="AG18" s="60" t="s">
        <v>173</v>
      </c>
      <c r="AH18" s="71">
        <v>44652</v>
      </c>
      <c r="AI18" s="71">
        <v>44896</v>
      </c>
      <c r="AJ18" s="95" t="s">
        <v>174</v>
      </c>
      <c r="AK18" s="60">
        <v>2</v>
      </c>
      <c r="AL18" s="74" t="s">
        <v>175</v>
      </c>
      <c r="AM18" s="60">
        <v>2</v>
      </c>
      <c r="AN18" s="74" t="s">
        <v>110</v>
      </c>
      <c r="AO18" s="60">
        <v>2</v>
      </c>
      <c r="AP18" s="75" t="s">
        <v>111</v>
      </c>
      <c r="AQ18" s="76" t="s">
        <v>176</v>
      </c>
      <c r="AR18" s="77" t="s">
        <v>177</v>
      </c>
      <c r="AS18" s="77" t="s">
        <v>114</v>
      </c>
      <c r="AT18" s="96" t="s">
        <v>178</v>
      </c>
      <c r="AU18" s="96" t="s">
        <v>179</v>
      </c>
      <c r="AV18" s="105" t="s">
        <v>769</v>
      </c>
    </row>
    <row r="19" spans="1:61" ht="136.5" customHeight="1">
      <c r="A19" s="334"/>
      <c r="B19" s="341"/>
      <c r="C19" s="334"/>
      <c r="D19" s="334"/>
      <c r="E19" s="334"/>
      <c r="F19" s="334"/>
      <c r="G19" s="334"/>
      <c r="H19" s="334"/>
      <c r="I19" s="334"/>
      <c r="J19" s="334"/>
      <c r="K19" s="334"/>
      <c r="L19" s="334"/>
      <c r="M19" s="334"/>
      <c r="N19" s="334"/>
      <c r="O19" s="334"/>
      <c r="P19" s="60">
        <v>3</v>
      </c>
      <c r="Q19" s="64" t="s">
        <v>180</v>
      </c>
      <c r="R19" s="60" t="str">
        <f t="shared" si="4"/>
        <v>Probabilidad</v>
      </c>
      <c r="S19" s="65" t="s">
        <v>100</v>
      </c>
      <c r="T19" s="65" t="s">
        <v>101</v>
      </c>
      <c r="U19" s="66" t="str">
        <f t="shared" si="5"/>
        <v>40%</v>
      </c>
      <c r="V19" s="65" t="s">
        <v>102</v>
      </c>
      <c r="W19" s="65" t="s">
        <v>103</v>
      </c>
      <c r="X19" s="65" t="s">
        <v>104</v>
      </c>
      <c r="Y19" s="67">
        <f t="shared" si="6"/>
        <v>0</v>
      </c>
      <c r="Z19" s="68" t="str">
        <f t="shared" si="7"/>
        <v>Muy Baja</v>
      </c>
      <c r="AA19" s="66">
        <f t="shared" si="8"/>
        <v>0</v>
      </c>
      <c r="AB19" s="68" t="str">
        <f t="shared" si="9"/>
        <v>Leve</v>
      </c>
      <c r="AC19" s="66">
        <f t="shared" si="10"/>
        <v>0</v>
      </c>
      <c r="AD19" s="69" t="str">
        <f t="shared" si="11"/>
        <v>Bajo</v>
      </c>
      <c r="AE19" s="65" t="s">
        <v>105</v>
      </c>
      <c r="AF19" s="70" t="s">
        <v>180</v>
      </c>
      <c r="AG19" s="58" t="s">
        <v>130</v>
      </c>
      <c r="AH19" s="71">
        <v>44652</v>
      </c>
      <c r="AI19" s="71">
        <v>44896</v>
      </c>
      <c r="AJ19" s="95" t="s">
        <v>181</v>
      </c>
      <c r="AK19" s="60">
        <v>3</v>
      </c>
      <c r="AL19" s="74" t="s">
        <v>182</v>
      </c>
      <c r="AM19" s="60">
        <v>3</v>
      </c>
      <c r="AN19" s="74" t="s">
        <v>110</v>
      </c>
      <c r="AO19" s="60">
        <v>3</v>
      </c>
      <c r="AP19" s="75" t="s">
        <v>111</v>
      </c>
      <c r="AQ19" s="76" t="s">
        <v>141</v>
      </c>
      <c r="AR19" s="85" t="s">
        <v>142</v>
      </c>
      <c r="AS19" s="77" t="s">
        <v>114</v>
      </c>
      <c r="AT19" s="97" t="s">
        <v>183</v>
      </c>
      <c r="AU19" s="98" t="s">
        <v>184</v>
      </c>
      <c r="AV19" s="100" t="s">
        <v>114</v>
      </c>
    </row>
    <row r="20" spans="1:61" ht="132.75" customHeight="1">
      <c r="A20" s="334"/>
      <c r="B20" s="341"/>
      <c r="C20" s="334"/>
      <c r="D20" s="334"/>
      <c r="E20" s="334"/>
      <c r="F20" s="334"/>
      <c r="G20" s="334"/>
      <c r="H20" s="334"/>
      <c r="I20" s="334"/>
      <c r="J20" s="334"/>
      <c r="K20" s="334"/>
      <c r="L20" s="334"/>
      <c r="M20" s="334"/>
      <c r="N20" s="334"/>
      <c r="O20" s="334"/>
      <c r="P20" s="60">
        <v>4</v>
      </c>
      <c r="Q20" s="64" t="s">
        <v>185</v>
      </c>
      <c r="R20" s="60" t="str">
        <f t="shared" si="4"/>
        <v>Probabilidad</v>
      </c>
      <c r="S20" s="65" t="s">
        <v>138</v>
      </c>
      <c r="T20" s="65" t="s">
        <v>101</v>
      </c>
      <c r="U20" s="66" t="str">
        <f t="shared" si="5"/>
        <v>30%</v>
      </c>
      <c r="V20" s="65" t="s">
        <v>102</v>
      </c>
      <c r="W20" s="65" t="s">
        <v>103</v>
      </c>
      <c r="X20" s="65" t="s">
        <v>104</v>
      </c>
      <c r="Y20" s="67">
        <f t="shared" si="6"/>
        <v>0</v>
      </c>
      <c r="Z20" s="68" t="str">
        <f t="shared" si="7"/>
        <v>Muy Baja</v>
      </c>
      <c r="AA20" s="66">
        <f t="shared" si="8"/>
        <v>0</v>
      </c>
      <c r="AB20" s="68" t="str">
        <f t="shared" si="9"/>
        <v>Leve</v>
      </c>
      <c r="AC20" s="66">
        <f t="shared" si="10"/>
        <v>0</v>
      </c>
      <c r="AD20" s="69" t="str">
        <f t="shared" si="11"/>
        <v>Bajo</v>
      </c>
      <c r="AE20" s="65" t="s">
        <v>105</v>
      </c>
      <c r="AF20" s="70" t="s">
        <v>185</v>
      </c>
      <c r="AG20" s="60" t="s">
        <v>120</v>
      </c>
      <c r="AH20" s="71">
        <v>44652</v>
      </c>
      <c r="AI20" s="71">
        <v>44896</v>
      </c>
      <c r="AJ20" s="99" t="s">
        <v>139</v>
      </c>
      <c r="AK20" s="60">
        <v>4</v>
      </c>
      <c r="AL20" s="74" t="s">
        <v>186</v>
      </c>
      <c r="AM20" s="60">
        <v>4</v>
      </c>
      <c r="AN20" s="74" t="s">
        <v>110</v>
      </c>
      <c r="AO20" s="60">
        <v>4</v>
      </c>
      <c r="AP20" s="75" t="s">
        <v>111</v>
      </c>
      <c r="AQ20" s="76" t="s">
        <v>187</v>
      </c>
      <c r="AR20" s="85" t="s">
        <v>188</v>
      </c>
      <c r="AS20" s="77" t="s">
        <v>114</v>
      </c>
      <c r="AT20" s="100" t="s">
        <v>189</v>
      </c>
      <c r="AU20" s="101" t="s">
        <v>144</v>
      </c>
      <c r="AV20" s="100" t="s">
        <v>114</v>
      </c>
    </row>
    <row r="21" spans="1:61" ht="168.75" customHeight="1">
      <c r="A21" s="335"/>
      <c r="B21" s="342"/>
      <c r="C21" s="335"/>
      <c r="D21" s="335"/>
      <c r="E21" s="335"/>
      <c r="F21" s="335"/>
      <c r="G21" s="335"/>
      <c r="H21" s="335"/>
      <c r="I21" s="335"/>
      <c r="J21" s="335"/>
      <c r="K21" s="335"/>
      <c r="L21" s="335"/>
      <c r="M21" s="335"/>
      <c r="N21" s="335"/>
      <c r="O21" s="335"/>
      <c r="P21" s="60">
        <v>5</v>
      </c>
      <c r="Q21" s="64" t="s">
        <v>190</v>
      </c>
      <c r="R21" s="60" t="str">
        <f t="shared" si="4"/>
        <v>Impacto</v>
      </c>
      <c r="S21" s="65" t="s">
        <v>191</v>
      </c>
      <c r="T21" s="65" t="s">
        <v>101</v>
      </c>
      <c r="U21" s="66" t="str">
        <f t="shared" si="5"/>
        <v>25%</v>
      </c>
      <c r="V21" s="65" t="s">
        <v>102</v>
      </c>
      <c r="W21" s="65" t="s">
        <v>192</v>
      </c>
      <c r="X21" s="65" t="s">
        <v>104</v>
      </c>
      <c r="Y21" s="67">
        <f t="shared" si="6"/>
        <v>0</v>
      </c>
      <c r="Z21" s="68" t="str">
        <f t="shared" si="7"/>
        <v>Muy Baja</v>
      </c>
      <c r="AA21" s="66">
        <f t="shared" si="8"/>
        <v>0</v>
      </c>
      <c r="AB21" s="68" t="str">
        <f t="shared" si="9"/>
        <v>Leve</v>
      </c>
      <c r="AC21" s="66">
        <f t="shared" si="10"/>
        <v>0</v>
      </c>
      <c r="AD21" s="69" t="str">
        <f t="shared" si="11"/>
        <v>Bajo</v>
      </c>
      <c r="AE21" s="65" t="s">
        <v>105</v>
      </c>
      <c r="AF21" s="70" t="s">
        <v>190</v>
      </c>
      <c r="AG21" s="60" t="s">
        <v>193</v>
      </c>
      <c r="AH21" s="71">
        <v>44652</v>
      </c>
      <c r="AI21" s="71">
        <v>44926</v>
      </c>
      <c r="AJ21" s="99" t="s">
        <v>139</v>
      </c>
      <c r="AK21" s="60">
        <v>5</v>
      </c>
      <c r="AL21" s="74" t="s">
        <v>194</v>
      </c>
      <c r="AM21" s="60">
        <v>5</v>
      </c>
      <c r="AN21" s="74" t="s">
        <v>110</v>
      </c>
      <c r="AO21" s="60">
        <v>5</v>
      </c>
      <c r="AP21" s="75" t="s">
        <v>111</v>
      </c>
      <c r="AQ21" s="102" t="s">
        <v>195</v>
      </c>
      <c r="AR21" s="103" t="s">
        <v>196</v>
      </c>
      <c r="AS21" s="77" t="s">
        <v>114</v>
      </c>
      <c r="AT21" s="97" t="s">
        <v>197</v>
      </c>
      <c r="AU21" s="101" t="s">
        <v>198</v>
      </c>
      <c r="AV21" s="100" t="s">
        <v>114</v>
      </c>
      <c r="AW21" s="1"/>
      <c r="AX21" s="1"/>
      <c r="AY21" s="1"/>
      <c r="AZ21" s="1"/>
      <c r="BA21" s="1"/>
      <c r="BB21" s="1"/>
      <c r="BC21" s="1"/>
      <c r="BD21" s="1"/>
      <c r="BE21" s="1"/>
      <c r="BF21" s="1"/>
      <c r="BG21" s="1"/>
      <c r="BH21" s="1"/>
      <c r="BI21" s="1"/>
    </row>
    <row r="22" spans="1:61" ht="165" customHeight="1">
      <c r="A22" s="333">
        <v>6</v>
      </c>
      <c r="B22" s="343" t="s">
        <v>199</v>
      </c>
      <c r="C22" s="338" t="s">
        <v>93</v>
      </c>
      <c r="D22" s="338" t="s">
        <v>200</v>
      </c>
      <c r="E22" s="338" t="s">
        <v>201</v>
      </c>
      <c r="F22" s="338" t="s">
        <v>202</v>
      </c>
      <c r="G22" s="338" t="s">
        <v>97</v>
      </c>
      <c r="H22" s="333">
        <v>3</v>
      </c>
      <c r="I22" s="336" t="str">
        <f>IF(H22&lt;=0,"",IF(H22&lt;=2,"Muy Baja",IF(H22&lt;=24,"Baja",IF(H22&lt;=500,"Media",IF(H22&lt;=5000,"Alta","Muy Alta")))))</f>
        <v>Baja</v>
      </c>
      <c r="J22" s="337">
        <f>IF(I22="","",IF(I22="Muy Baja",0.2,IF(I22="Baja",0.4,IF(I22="Media",0.6,IF(I22="Alta",0.8,IF(I22="Muy Alta",1,))))))</f>
        <v>0.4</v>
      </c>
      <c r="K22" s="337" t="s">
        <v>203</v>
      </c>
      <c r="L22" s="337" t="str">
        <f ca="1">IF(NOT(ISERROR(MATCH(K22,'Tabla Impacto'!$B$152:$B$154,0))),'Tabla Impacto'!$F$154&amp;"Por favor no seleccionar los criterios de impacto(Afectación Económica o presupuestal y Pérdida Reputacional)",K22)</f>
        <v xml:space="preserve">     Entre 100 y 500 SMLMV </v>
      </c>
      <c r="M22" s="336" t="s">
        <v>204</v>
      </c>
      <c r="N22" s="337">
        <f>IF(M22="","",IF(M22="Leve",0.2,IF(M22="Menor",0.4,IF(M22="Moderado",0.6,IF(M22="Mayor",0.8,IF(M22="Catastrófico",1,))))))</f>
        <v>0.6</v>
      </c>
      <c r="O22" s="339"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60">
        <v>1</v>
      </c>
      <c r="Q22" s="64" t="s">
        <v>205</v>
      </c>
      <c r="R22" s="60" t="str">
        <f t="shared" si="4"/>
        <v>Probabilidad</v>
      </c>
      <c r="S22" s="65" t="s">
        <v>100</v>
      </c>
      <c r="T22" s="65" t="s">
        <v>101</v>
      </c>
      <c r="U22" s="66" t="str">
        <f t="shared" si="5"/>
        <v>40%</v>
      </c>
      <c r="V22" s="65" t="s">
        <v>102</v>
      </c>
      <c r="W22" s="65" t="s">
        <v>103</v>
      </c>
      <c r="X22" s="65" t="s">
        <v>104</v>
      </c>
      <c r="Y22" s="67">
        <f t="shared" si="6"/>
        <v>0.24</v>
      </c>
      <c r="Z22" s="68" t="str">
        <f t="shared" si="7"/>
        <v>Baja</v>
      </c>
      <c r="AA22" s="66">
        <f t="shared" si="8"/>
        <v>0.24</v>
      </c>
      <c r="AB22" s="68" t="str">
        <f t="shared" si="9"/>
        <v>Moderado</v>
      </c>
      <c r="AC22" s="66">
        <f t="shared" si="10"/>
        <v>0.6</v>
      </c>
      <c r="AD22" s="69" t="str">
        <f t="shared" si="11"/>
        <v>Moderado</v>
      </c>
      <c r="AE22" s="65" t="s">
        <v>105</v>
      </c>
      <c r="AF22" s="70" t="s">
        <v>206</v>
      </c>
      <c r="AG22" s="58" t="s">
        <v>120</v>
      </c>
      <c r="AH22" s="71">
        <v>44652</v>
      </c>
      <c r="AI22" s="71">
        <v>44896</v>
      </c>
      <c r="AJ22" s="72" t="s">
        <v>207</v>
      </c>
      <c r="AK22" s="60">
        <v>1</v>
      </c>
      <c r="AL22" s="73" t="s">
        <v>208</v>
      </c>
      <c r="AM22" s="60">
        <v>1</v>
      </c>
      <c r="AN22" s="74" t="s">
        <v>110</v>
      </c>
      <c r="AO22" s="60">
        <v>1</v>
      </c>
      <c r="AP22" s="75" t="s">
        <v>111</v>
      </c>
      <c r="AQ22" s="76" t="s">
        <v>209</v>
      </c>
      <c r="AR22" s="76" t="s">
        <v>210</v>
      </c>
      <c r="AS22" s="77" t="s">
        <v>114</v>
      </c>
      <c r="AT22" s="97" t="s">
        <v>211</v>
      </c>
      <c r="AU22" s="101" t="s">
        <v>196</v>
      </c>
      <c r="AV22" s="100" t="s">
        <v>114</v>
      </c>
    </row>
    <row r="23" spans="1:61" ht="77.25" customHeight="1">
      <c r="A23" s="334"/>
      <c r="B23" s="341"/>
      <c r="C23" s="335"/>
      <c r="D23" s="335"/>
      <c r="E23" s="335"/>
      <c r="F23" s="335"/>
      <c r="G23" s="335"/>
      <c r="H23" s="335"/>
      <c r="I23" s="335"/>
      <c r="J23" s="335"/>
      <c r="K23" s="335"/>
      <c r="L23" s="335"/>
      <c r="M23" s="335"/>
      <c r="N23" s="335"/>
      <c r="O23" s="335"/>
      <c r="P23" s="60">
        <v>2</v>
      </c>
      <c r="Q23" s="64" t="s">
        <v>212</v>
      </c>
      <c r="R23" s="60" t="str">
        <f t="shared" si="4"/>
        <v>Probabilidad</v>
      </c>
      <c r="S23" s="65" t="s">
        <v>100</v>
      </c>
      <c r="T23" s="65" t="s">
        <v>101</v>
      </c>
      <c r="U23" s="66" t="str">
        <f t="shared" si="5"/>
        <v>40%</v>
      </c>
      <c r="V23" s="65" t="s">
        <v>102</v>
      </c>
      <c r="W23" s="65" t="s">
        <v>103</v>
      </c>
      <c r="X23" s="65" t="s">
        <v>104</v>
      </c>
      <c r="Y23" s="67">
        <f t="shared" si="6"/>
        <v>0</v>
      </c>
      <c r="Z23" s="68" t="str">
        <f t="shared" si="7"/>
        <v>Muy Baja</v>
      </c>
      <c r="AA23" s="66">
        <f t="shared" si="8"/>
        <v>0</v>
      </c>
      <c r="AB23" s="68" t="str">
        <f t="shared" si="9"/>
        <v>Leve</v>
      </c>
      <c r="AC23" s="66">
        <f t="shared" si="10"/>
        <v>0</v>
      </c>
      <c r="AD23" s="69" t="str">
        <f t="shared" si="11"/>
        <v>Bajo</v>
      </c>
      <c r="AE23" s="65" t="s">
        <v>105</v>
      </c>
      <c r="AF23" s="70" t="s">
        <v>212</v>
      </c>
      <c r="AG23" s="60" t="s">
        <v>173</v>
      </c>
      <c r="AH23" s="71">
        <v>44652</v>
      </c>
      <c r="AI23" s="71">
        <v>44896</v>
      </c>
      <c r="AJ23" s="95" t="s">
        <v>213</v>
      </c>
      <c r="AK23" s="60">
        <v>2</v>
      </c>
      <c r="AL23" s="74" t="s">
        <v>214</v>
      </c>
      <c r="AM23" s="60">
        <v>2</v>
      </c>
      <c r="AN23" s="74" t="s">
        <v>110</v>
      </c>
      <c r="AO23" s="60">
        <v>2</v>
      </c>
      <c r="AP23" s="75" t="s">
        <v>111</v>
      </c>
      <c r="AQ23" s="77" t="s">
        <v>215</v>
      </c>
      <c r="AR23" s="77" t="s">
        <v>216</v>
      </c>
      <c r="AS23" s="77" t="s">
        <v>217</v>
      </c>
      <c r="AT23" s="100" t="s">
        <v>218</v>
      </c>
      <c r="AU23" s="100" t="s">
        <v>219</v>
      </c>
      <c r="AV23" s="100" t="s">
        <v>114</v>
      </c>
    </row>
    <row r="24" spans="1:61" s="281" customFormat="1" ht="105">
      <c r="A24" s="60">
        <v>7</v>
      </c>
      <c r="B24" s="287" t="s">
        <v>199</v>
      </c>
      <c r="C24" s="285" t="s">
        <v>124</v>
      </c>
      <c r="D24" s="285" t="s">
        <v>779</v>
      </c>
      <c r="E24" s="285" t="s">
        <v>780</v>
      </c>
      <c r="F24" s="285" t="s">
        <v>781</v>
      </c>
      <c r="G24" s="285" t="s">
        <v>97</v>
      </c>
      <c r="H24" s="282">
        <v>12</v>
      </c>
      <c r="I24" s="283" t="str">
        <f t="shared" ref="I24" si="16">IF(H24&lt;=0,"",IF(H24&lt;=2,"Muy Baja",IF(H24&lt;=24,"Baja",IF(H24&lt;=500,"Media",IF(H24&lt;=5000,"Alta","Muy Alta")))))</f>
        <v>Baja</v>
      </c>
      <c r="J24" s="284">
        <f t="shared" ref="J24" si="17">IF(I24="","",IF(I24="Muy Baja",0.2,IF(I24="Baja",0.4,IF(I24="Media",0.6,IF(I24="Alta",0.8,IF(I24="Muy Alta",1,))))))</f>
        <v>0.4</v>
      </c>
      <c r="K24" s="284" t="s">
        <v>98</v>
      </c>
      <c r="L24" s="284" t="str">
        <f ca="1">IF(NOT(ISERROR(MATCH(K24,'[1]Tabla Impacto'!$B$152:$B$154,0))),'[1]Tabla Impacto'!$F$154&amp;"Por favor no seleccionar los criterios de impacto(Afectación Económica o presupuestal y Pérdida Reputacional)",K24)</f>
        <v xml:space="preserve">     El riesgo afecta la imagen de la entidad con algunos usuarios de relevancia frente al logro de los objetivos</v>
      </c>
      <c r="M24" s="283" t="s">
        <v>204</v>
      </c>
      <c r="N24" s="284">
        <f t="shared" ref="N24" si="18">IF(M24="","",IF(M24="Leve",0.2,IF(M24="Menor",0.4,IF(M24="Moderado",0.6,IF(M24="Mayor",0.8,IF(M24="Catastrófico",1,))))))</f>
        <v>0.6</v>
      </c>
      <c r="O24" s="286" t="str">
        <f t="shared" ref="O24" si="19">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282">
        <v>1</v>
      </c>
      <c r="Q24" s="288" t="s">
        <v>782</v>
      </c>
      <c r="R24" s="60" t="str">
        <f t="shared" si="4"/>
        <v>Probabilidad</v>
      </c>
      <c r="S24" s="65" t="s">
        <v>100</v>
      </c>
      <c r="T24" s="65" t="s">
        <v>101</v>
      </c>
      <c r="U24" s="66" t="str">
        <f t="shared" si="5"/>
        <v>40%</v>
      </c>
      <c r="V24" s="65" t="s">
        <v>102</v>
      </c>
      <c r="W24" s="65" t="s">
        <v>103</v>
      </c>
      <c r="X24" s="65" t="s">
        <v>104</v>
      </c>
      <c r="Y24" s="67">
        <f t="shared" si="6"/>
        <v>0.24</v>
      </c>
      <c r="Z24" s="68" t="str">
        <f t="shared" si="7"/>
        <v>Baja</v>
      </c>
      <c r="AA24" s="66">
        <f t="shared" si="8"/>
        <v>0.24</v>
      </c>
      <c r="AB24" s="68" t="str">
        <f t="shared" si="9"/>
        <v>Moderado</v>
      </c>
      <c r="AC24" s="66">
        <f t="shared" si="10"/>
        <v>0.6</v>
      </c>
      <c r="AD24" s="69" t="str">
        <f t="shared" si="11"/>
        <v>Moderado</v>
      </c>
      <c r="AE24" s="65" t="s">
        <v>105</v>
      </c>
      <c r="AF24" s="126" t="s">
        <v>782</v>
      </c>
      <c r="AG24" s="59" t="s">
        <v>227</v>
      </c>
      <c r="AH24" s="71">
        <v>44652</v>
      </c>
      <c r="AI24" s="71">
        <v>44896</v>
      </c>
      <c r="AJ24" s="95" t="s">
        <v>783</v>
      </c>
      <c r="AK24" s="60">
        <v>1</v>
      </c>
      <c r="AL24" s="73" t="s">
        <v>784</v>
      </c>
      <c r="AM24" s="60">
        <v>1</v>
      </c>
      <c r="AN24" s="289" t="s">
        <v>110</v>
      </c>
      <c r="AO24" s="60">
        <v>1</v>
      </c>
      <c r="AP24" s="290" t="s">
        <v>111</v>
      </c>
      <c r="AQ24" s="73" t="s">
        <v>215</v>
      </c>
      <c r="AR24" s="105" t="s">
        <v>216</v>
      </c>
      <c r="AS24" s="100" t="s">
        <v>217</v>
      </c>
      <c r="AT24" s="73" t="s">
        <v>785</v>
      </c>
      <c r="AU24" s="105" t="s">
        <v>216</v>
      </c>
      <c r="AV24" s="100" t="s">
        <v>217</v>
      </c>
      <c r="AW24" s="280"/>
      <c r="AX24" s="280"/>
      <c r="AY24" s="280"/>
      <c r="AZ24" s="280"/>
      <c r="BA24" s="280"/>
      <c r="BB24" s="280"/>
      <c r="BC24" s="280"/>
      <c r="BD24" s="280"/>
      <c r="BE24" s="280"/>
      <c r="BF24" s="280"/>
      <c r="BG24" s="280"/>
      <c r="BH24" s="280"/>
    </row>
    <row r="25" spans="1:61" s="281" customFormat="1" ht="46.5" customHeight="1">
      <c r="A25" s="333">
        <v>8</v>
      </c>
      <c r="B25" s="338" t="s">
        <v>199</v>
      </c>
      <c r="C25" s="338" t="s">
        <v>93</v>
      </c>
      <c r="D25" s="338" t="s">
        <v>220</v>
      </c>
      <c r="E25" s="338" t="s">
        <v>221</v>
      </c>
      <c r="F25" s="338" t="s">
        <v>222</v>
      </c>
      <c r="G25" s="338" t="s">
        <v>223</v>
      </c>
      <c r="H25" s="333">
        <v>180</v>
      </c>
      <c r="I25" s="336" t="str">
        <f>IF(H25&lt;=0,"",IF(H25&lt;=2,"Muy Baja",IF(H25&lt;=24,"Baja",IF(H25&lt;=500,"Media",IF(H25&lt;=5000,"Alta","Muy Alta")))))</f>
        <v>Media</v>
      </c>
      <c r="J25" s="337">
        <f>IF(I25="","",IF(I25="Muy Baja",0.2,IF(I25="Baja",0.4,IF(I25="Media",0.6,IF(I25="Alta",0.8,IF(I25="Muy Alta",1,))))))</f>
        <v>0.6</v>
      </c>
      <c r="K25" s="337" t="s">
        <v>224</v>
      </c>
      <c r="L25" s="337" t="str">
        <f ca="1">IF(NOT(ISERROR(MATCH(K25,'Tabla Impacto'!$B$152:$B$154,0))),'Tabla Impacto'!$F$154&amp;"Por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336" t="str">
        <f ca="1">IF(OR(L25='Tabla Impacto'!$C$11,L25='Tabla Impacto'!$D$11),"Leve",IF(OR(L25='Tabla Impacto'!$C$12,L25='Tabla Impacto'!$D$12),"Menor",IF(OR(L25='Tabla Impacto'!$C$13,L25='Tabla Impacto'!$D$13),"Moderado",IF(OR(L28='Tabla Impacto'!$C$14,L25='Tabla Impacto'!$D$14),"Mayor",IF(OR(L25='Tabla Impacto'!$C$15,#REF!='Tabla Impacto'!$D$15),"Catastrófico","")))))</f>
        <v>Mayor</v>
      </c>
      <c r="N25" s="337">
        <f ca="1">IF(M25="","",IF(M25="Leve",0.2,IF(M25="Menor",0.4,IF(M25="Moderado",0.6,IF(M25="Mayor",0.8,IF(M25="Catastrófico",1,))))))</f>
        <v>0.8</v>
      </c>
      <c r="O25" s="339" t="str">
        <f ca="1">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60">
        <v>1</v>
      </c>
      <c r="Q25" s="104" t="s">
        <v>225</v>
      </c>
      <c r="R25" s="60" t="str">
        <f t="shared" ref="R25" si="20">IF(OR(S25="Preventivo",S25="Detectivo"),"Probabilidad",IF(S25="Correctivo","Impacto",""))</f>
        <v>Probabilidad</v>
      </c>
      <c r="S25" s="65" t="s">
        <v>138</v>
      </c>
      <c r="T25" s="65" t="s">
        <v>226</v>
      </c>
      <c r="U25" s="66" t="str">
        <f t="shared" ref="U25" si="21">IF(AND(S25="Preventivo",T25="Automático"),"50%",IF(AND(S25="Preventivo",T25="Manual"),"40%",IF(AND(S25="Detectivo",T25="Automático"),"40%",IF(AND(S25="Detectivo",T25="Manual"),"30%",IF(AND(S25="Correctivo",T25="Automático"),"35%",IF(AND(S25="Correctivo",T25="Manual"),"25%",""))))))</f>
        <v>40%</v>
      </c>
      <c r="V25" s="65" t="s">
        <v>102</v>
      </c>
      <c r="W25" s="65" t="s">
        <v>103</v>
      </c>
      <c r="X25" s="65" t="s">
        <v>104</v>
      </c>
      <c r="Y25" s="67">
        <f t="shared" ref="Y25" si="22">IFERROR(IF(R25="Probabilidad",(J25-(+J25*U25)),IF(R25="Impacto",J25,"")),"")</f>
        <v>0.36</v>
      </c>
      <c r="Z25" s="68" t="str">
        <f t="shared" ref="Z25" si="23">IFERROR(IF(Y25="","",IF(Y25&lt;=0.2,"Muy Baja",IF(Y25&lt;=0.4,"Baja",IF(Y25&lt;=0.6,"Media",IF(Y25&lt;=0.8,"Alta","Muy Alta"))))),"")</f>
        <v>Baja</v>
      </c>
      <c r="AA25" s="66">
        <f t="shared" ref="AA25" si="24">+Y25</f>
        <v>0.36</v>
      </c>
      <c r="AB25" s="68" t="str">
        <f t="shared" ref="AB25" ca="1" si="25">IFERROR(IF(AC25="","",IF(AC25&lt;=0.2,"Leve",IF(AC25&lt;=0.4,"Menor",IF(AC25&lt;=0.6,"Moderado",IF(AC25&lt;=0.8,"Mayor","Catastrófico"))))),"")</f>
        <v>Mayor</v>
      </c>
      <c r="AC25" s="66">
        <f t="shared" ref="AC25" ca="1" si="26">IFERROR(IF(R25="Impacto",(N25-(+N25*U25)),IF(R25="Probabilidad",N25,"")),"")</f>
        <v>0.8</v>
      </c>
      <c r="AD25" s="69" t="str">
        <f t="shared" ref="AD25" ca="1" si="27">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Alto</v>
      </c>
      <c r="AE25" s="65" t="s">
        <v>105</v>
      </c>
      <c r="AF25" s="126" t="s">
        <v>225</v>
      </c>
      <c r="AG25" s="59" t="s">
        <v>227</v>
      </c>
      <c r="AH25" s="71">
        <v>44652</v>
      </c>
      <c r="AI25" s="71">
        <v>44926</v>
      </c>
      <c r="AJ25" s="95" t="s">
        <v>228</v>
      </c>
      <c r="AK25" s="60">
        <v>1</v>
      </c>
      <c r="AL25" s="73" t="s">
        <v>229</v>
      </c>
      <c r="AM25" s="60">
        <v>1</v>
      </c>
      <c r="AN25" s="74" t="s">
        <v>110</v>
      </c>
      <c r="AO25" s="60">
        <v>1</v>
      </c>
      <c r="AP25" s="75" t="s">
        <v>111</v>
      </c>
      <c r="AQ25" s="100" t="s">
        <v>230</v>
      </c>
      <c r="AR25" s="103" t="s">
        <v>231</v>
      </c>
      <c r="AS25" s="100" t="s">
        <v>114</v>
      </c>
      <c r="AT25" s="100" t="s">
        <v>232</v>
      </c>
      <c r="AU25" s="101" t="s">
        <v>233</v>
      </c>
      <c r="AV25" s="100" t="s">
        <v>114</v>
      </c>
    </row>
    <row r="26" spans="1:61" s="281" customFormat="1" ht="73.5" customHeight="1">
      <c r="A26" s="344"/>
      <c r="B26" s="345"/>
      <c r="C26" s="345"/>
      <c r="D26" s="345"/>
      <c r="E26" s="345"/>
      <c r="F26" s="345"/>
      <c r="G26" s="345"/>
      <c r="H26" s="344"/>
      <c r="I26" s="346"/>
      <c r="J26" s="347"/>
      <c r="K26" s="347"/>
      <c r="L26" s="347"/>
      <c r="M26" s="346"/>
      <c r="N26" s="347"/>
      <c r="O26" s="348"/>
      <c r="P26" s="60">
        <v>2</v>
      </c>
      <c r="Q26" s="104" t="s">
        <v>234</v>
      </c>
      <c r="R26" s="60" t="str">
        <f t="shared" si="4"/>
        <v>Probabilidad</v>
      </c>
      <c r="S26" s="65" t="s">
        <v>138</v>
      </c>
      <c r="T26" s="65" t="s">
        <v>101</v>
      </c>
      <c r="U26" s="66" t="str">
        <f t="shared" si="5"/>
        <v>30%</v>
      </c>
      <c r="V26" s="65" t="s">
        <v>102</v>
      </c>
      <c r="W26" s="65" t="s">
        <v>103</v>
      </c>
      <c r="X26" s="65" t="s">
        <v>104</v>
      </c>
      <c r="Y26" s="67">
        <f t="shared" si="6"/>
        <v>0</v>
      </c>
      <c r="Z26" s="68" t="str">
        <f t="shared" si="7"/>
        <v>Muy Baja</v>
      </c>
      <c r="AA26" s="66">
        <f t="shared" si="8"/>
        <v>0</v>
      </c>
      <c r="AB26" s="68" t="str">
        <f t="shared" si="9"/>
        <v>Leve</v>
      </c>
      <c r="AC26" s="66">
        <f t="shared" si="10"/>
        <v>0</v>
      </c>
      <c r="AD26" s="69" t="str">
        <f t="shared" si="11"/>
        <v>Bajo</v>
      </c>
      <c r="AE26" s="65" t="s">
        <v>105</v>
      </c>
      <c r="AF26" s="126" t="s">
        <v>234</v>
      </c>
      <c r="AG26" s="60" t="s">
        <v>173</v>
      </c>
      <c r="AH26" s="71">
        <v>44652</v>
      </c>
      <c r="AI26" s="71">
        <v>44896</v>
      </c>
      <c r="AJ26" s="95" t="s">
        <v>235</v>
      </c>
      <c r="AK26" s="60">
        <v>2</v>
      </c>
      <c r="AL26" s="74" t="s">
        <v>236</v>
      </c>
      <c r="AM26" s="60">
        <v>2</v>
      </c>
      <c r="AN26" s="74" t="s">
        <v>110</v>
      </c>
      <c r="AO26" s="60">
        <v>2</v>
      </c>
      <c r="AP26" s="75" t="s">
        <v>111</v>
      </c>
      <c r="AQ26" s="87" t="s">
        <v>237</v>
      </c>
      <c r="AR26" s="87"/>
      <c r="AS26" s="100" t="s">
        <v>217</v>
      </c>
      <c r="AT26" s="100" t="s">
        <v>238</v>
      </c>
      <c r="AU26" s="101" t="s">
        <v>239</v>
      </c>
      <c r="AV26" s="100" t="s">
        <v>114</v>
      </c>
    </row>
    <row r="27" spans="1:61" ht="66" customHeight="1">
      <c r="A27" s="333">
        <v>9</v>
      </c>
      <c r="B27" s="343" t="s">
        <v>23</v>
      </c>
      <c r="C27" s="338" t="s">
        <v>124</v>
      </c>
      <c r="D27" s="338" t="s">
        <v>240</v>
      </c>
      <c r="E27" s="338" t="s">
        <v>241</v>
      </c>
      <c r="F27" s="338" t="s">
        <v>242</v>
      </c>
      <c r="G27" s="338" t="s">
        <v>97</v>
      </c>
      <c r="H27" s="333">
        <v>12</v>
      </c>
      <c r="I27" s="336" t="str">
        <f>IF(H27&lt;=0,"",IF(H27&lt;=2,"Muy Baja",IF(H27&lt;=24,"Baja",IF(H27&lt;=500,"Media",IF(H27&lt;=5000,"Alta","Muy Alta")))))</f>
        <v>Baja</v>
      </c>
      <c r="J27" s="337">
        <f>IF(I27="","",IF(I27="Muy Baja",0.2,IF(I27="Baja",0.4,IF(I27="Media",0.6,IF(I27="Alta",0.8,IF(I27="Muy Alta",1,))))))</f>
        <v>0.4</v>
      </c>
      <c r="K27" s="337" t="s">
        <v>98</v>
      </c>
      <c r="L27" s="337" t="str">
        <f ca="1">IF(NOT(ISERROR(MATCH(K27,'Tabla Impacto'!$B$152:$B$154,0))),'Tabla Impacto'!$F$154&amp;"Por favor no seleccionar los criterios de impacto(Afectación Económica o presupuestal y Pérdida Reputacional)",K27)</f>
        <v xml:space="preserve">     El riesgo afecta la imagen de la entidad con algunos usuarios de relevancia frente al logro de los objetivos</v>
      </c>
      <c r="M27" s="336" t="str">
        <f ca="1">IF(OR(L27='Tabla Impacto'!$C$11,L27='Tabla Impacto'!$D$11),"Leve",IF(OR(L27='Tabla Impacto'!$C$12,L27='Tabla Impacto'!$D$12),"Menor",IF(OR(L27='Tabla Impacto'!$C$13,L27='Tabla Impacto'!$D$13),"Moderado",IF(OR(#REF!='Tabla Impacto'!$C$14,L27='Tabla Impacto'!$D$14),"Mayor",IF(OR(L27='Tabla Impacto'!$C$15,L3='Tabla Impacto'!$D$15),"Catastrófico","")))))</f>
        <v>Moderado</v>
      </c>
      <c r="N27" s="337">
        <f ca="1">IF(M27="","",IF(M27="Leve",0.2,IF(M27="Menor",0.4,IF(M27="Moderado",0.6,IF(M27="Mayor",0.8,IF(M27="Catastrófico",1,))))))</f>
        <v>0.6</v>
      </c>
      <c r="O27" s="339" t="str">
        <f ca="1">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Moderado</v>
      </c>
      <c r="P27" s="60">
        <v>1</v>
      </c>
      <c r="Q27" s="64" t="s">
        <v>243</v>
      </c>
      <c r="R27" s="60" t="s">
        <v>244</v>
      </c>
      <c r="S27" s="65" t="s">
        <v>100</v>
      </c>
      <c r="T27" s="65" t="s">
        <v>101</v>
      </c>
      <c r="U27" s="66" t="str">
        <f t="shared" si="5"/>
        <v>40%</v>
      </c>
      <c r="V27" s="65" t="s">
        <v>102</v>
      </c>
      <c r="W27" s="65" t="s">
        <v>103</v>
      </c>
      <c r="X27" s="65" t="s">
        <v>104</v>
      </c>
      <c r="Y27" s="67">
        <f t="shared" si="6"/>
        <v>0.24</v>
      </c>
      <c r="Z27" s="68" t="str">
        <f t="shared" si="7"/>
        <v>Baja</v>
      </c>
      <c r="AA27" s="66">
        <f t="shared" si="8"/>
        <v>0.24</v>
      </c>
      <c r="AB27" s="68" t="str">
        <f t="shared" ca="1" si="9"/>
        <v>Moderado</v>
      </c>
      <c r="AC27" s="66">
        <f t="shared" ca="1" si="10"/>
        <v>0.6</v>
      </c>
      <c r="AD27" s="69" t="str">
        <f t="shared" ca="1" si="11"/>
        <v>Moderado</v>
      </c>
      <c r="AE27" s="65" t="s">
        <v>105</v>
      </c>
      <c r="AF27" s="70" t="s">
        <v>245</v>
      </c>
      <c r="AG27" s="58" t="s">
        <v>193</v>
      </c>
      <c r="AH27" s="71">
        <v>44652</v>
      </c>
      <c r="AI27" s="71">
        <v>44896</v>
      </c>
      <c r="AJ27" s="58" t="s">
        <v>246</v>
      </c>
      <c r="AK27" s="60">
        <v>1</v>
      </c>
      <c r="AL27" s="73" t="s">
        <v>247</v>
      </c>
      <c r="AM27" s="60">
        <v>1</v>
      </c>
      <c r="AN27" s="74" t="s">
        <v>110</v>
      </c>
      <c r="AO27" s="60">
        <v>1</v>
      </c>
      <c r="AP27" s="75" t="s">
        <v>111</v>
      </c>
      <c r="AQ27" s="93" t="s">
        <v>248</v>
      </c>
      <c r="AR27" s="93" t="s">
        <v>249</v>
      </c>
      <c r="AS27" s="77" t="s">
        <v>114</v>
      </c>
      <c r="AT27" s="96" t="s">
        <v>250</v>
      </c>
      <c r="AU27" s="89" t="s">
        <v>251</v>
      </c>
      <c r="AV27" s="100" t="s">
        <v>114</v>
      </c>
    </row>
    <row r="28" spans="1:61" ht="46.5" customHeight="1">
      <c r="A28" s="334"/>
      <c r="B28" s="341"/>
      <c r="C28" s="334"/>
      <c r="D28" s="334"/>
      <c r="E28" s="334"/>
      <c r="F28" s="334"/>
      <c r="G28" s="334"/>
      <c r="H28" s="334"/>
      <c r="I28" s="334"/>
      <c r="J28" s="334"/>
      <c r="K28" s="334"/>
      <c r="L28" s="334"/>
      <c r="M28" s="334"/>
      <c r="N28" s="334"/>
      <c r="O28" s="334"/>
      <c r="P28" s="60">
        <v>2</v>
      </c>
      <c r="Q28" s="64" t="s">
        <v>252</v>
      </c>
      <c r="R28" s="60" t="s">
        <v>244</v>
      </c>
      <c r="S28" s="65" t="s">
        <v>100</v>
      </c>
      <c r="T28" s="65" t="s">
        <v>101</v>
      </c>
      <c r="U28" s="66" t="str">
        <f t="shared" si="5"/>
        <v>40%</v>
      </c>
      <c r="V28" s="65" t="s">
        <v>102</v>
      </c>
      <c r="W28" s="65" t="s">
        <v>103</v>
      </c>
      <c r="X28" s="65" t="s">
        <v>104</v>
      </c>
      <c r="Y28" s="67">
        <f t="shared" si="6"/>
        <v>0</v>
      </c>
      <c r="Z28" s="68" t="str">
        <f t="shared" si="7"/>
        <v>Muy Baja</v>
      </c>
      <c r="AA28" s="66">
        <f t="shared" si="8"/>
        <v>0</v>
      </c>
      <c r="AB28" s="68" t="str">
        <f t="shared" si="9"/>
        <v>Leve</v>
      </c>
      <c r="AC28" s="66">
        <f t="shared" si="10"/>
        <v>0</v>
      </c>
      <c r="AD28" s="69" t="str">
        <f t="shared" si="11"/>
        <v>Bajo</v>
      </c>
      <c r="AE28" s="65" t="s">
        <v>105</v>
      </c>
      <c r="AF28" s="70" t="s">
        <v>253</v>
      </c>
      <c r="AG28" s="60" t="s">
        <v>193</v>
      </c>
      <c r="AH28" s="71">
        <v>44652</v>
      </c>
      <c r="AI28" s="71">
        <v>44896</v>
      </c>
      <c r="AJ28" s="58" t="s">
        <v>254</v>
      </c>
      <c r="AK28" s="60">
        <v>2</v>
      </c>
      <c r="AL28" s="73" t="s">
        <v>255</v>
      </c>
      <c r="AM28" s="60">
        <v>2</v>
      </c>
      <c r="AN28" s="74" t="s">
        <v>110</v>
      </c>
      <c r="AO28" s="60">
        <v>2</v>
      </c>
      <c r="AP28" s="75" t="s">
        <v>111</v>
      </c>
      <c r="AQ28" s="93" t="s">
        <v>256</v>
      </c>
      <c r="AR28" s="93" t="s">
        <v>257</v>
      </c>
      <c r="AS28" s="77" t="s">
        <v>114</v>
      </c>
      <c r="AT28" s="87" t="s">
        <v>258</v>
      </c>
      <c r="AU28" s="89" t="s">
        <v>259</v>
      </c>
      <c r="AV28" s="100" t="s">
        <v>114</v>
      </c>
    </row>
    <row r="29" spans="1:61" ht="46.5" customHeight="1">
      <c r="A29" s="335"/>
      <c r="B29" s="342"/>
      <c r="C29" s="335"/>
      <c r="D29" s="335"/>
      <c r="E29" s="335"/>
      <c r="F29" s="335"/>
      <c r="G29" s="335"/>
      <c r="H29" s="335"/>
      <c r="I29" s="335"/>
      <c r="J29" s="335"/>
      <c r="K29" s="335"/>
      <c r="L29" s="335"/>
      <c r="M29" s="335"/>
      <c r="N29" s="335"/>
      <c r="O29" s="335"/>
      <c r="P29" s="60">
        <v>3</v>
      </c>
      <c r="Q29" s="64" t="s">
        <v>260</v>
      </c>
      <c r="R29" s="60" t="s">
        <v>244</v>
      </c>
      <c r="S29" s="65" t="s">
        <v>138</v>
      </c>
      <c r="T29" s="65" t="s">
        <v>101</v>
      </c>
      <c r="U29" s="66" t="str">
        <f t="shared" si="5"/>
        <v>30%</v>
      </c>
      <c r="V29" s="65" t="s">
        <v>102</v>
      </c>
      <c r="W29" s="65" t="s">
        <v>103</v>
      </c>
      <c r="X29" s="65" t="s">
        <v>104</v>
      </c>
      <c r="Y29" s="67">
        <f t="shared" si="6"/>
        <v>0</v>
      </c>
      <c r="Z29" s="68" t="str">
        <f t="shared" si="7"/>
        <v>Muy Baja</v>
      </c>
      <c r="AA29" s="66">
        <f t="shared" si="8"/>
        <v>0</v>
      </c>
      <c r="AB29" s="68" t="str">
        <f t="shared" si="9"/>
        <v>Leve</v>
      </c>
      <c r="AC29" s="66">
        <f t="shared" si="10"/>
        <v>0</v>
      </c>
      <c r="AD29" s="69" t="str">
        <f t="shared" si="11"/>
        <v>Bajo</v>
      </c>
      <c r="AE29" s="65" t="s">
        <v>105</v>
      </c>
      <c r="AF29" s="70" t="s">
        <v>261</v>
      </c>
      <c r="AG29" s="60" t="s">
        <v>227</v>
      </c>
      <c r="AH29" s="71">
        <v>44652</v>
      </c>
      <c r="AI29" s="71">
        <v>44896</v>
      </c>
      <c r="AJ29" s="58" t="s">
        <v>262</v>
      </c>
      <c r="AK29" s="60">
        <v>3</v>
      </c>
      <c r="AL29" s="73" t="s">
        <v>255</v>
      </c>
      <c r="AM29" s="60">
        <v>3</v>
      </c>
      <c r="AN29" s="74" t="s">
        <v>110</v>
      </c>
      <c r="AO29" s="60">
        <v>3</v>
      </c>
      <c r="AP29" s="75" t="s">
        <v>111</v>
      </c>
      <c r="AQ29" s="93" t="s">
        <v>263</v>
      </c>
      <c r="AR29" s="93" t="s">
        <v>249</v>
      </c>
      <c r="AS29" s="77" t="s">
        <v>114</v>
      </c>
      <c r="AT29" s="105" t="s">
        <v>264</v>
      </c>
      <c r="AU29" s="106" t="s">
        <v>251</v>
      </c>
      <c r="AV29" s="100" t="s">
        <v>114</v>
      </c>
    </row>
    <row r="30" spans="1:61" ht="112.5" customHeight="1">
      <c r="A30" s="333">
        <v>10</v>
      </c>
      <c r="B30" s="343" t="s">
        <v>24</v>
      </c>
      <c r="C30" s="338" t="s">
        <v>265</v>
      </c>
      <c r="D30" s="338" t="s">
        <v>266</v>
      </c>
      <c r="E30" s="338" t="s">
        <v>267</v>
      </c>
      <c r="F30" s="338" t="s">
        <v>268</v>
      </c>
      <c r="G30" s="338" t="s">
        <v>97</v>
      </c>
      <c r="H30" s="333">
        <v>16</v>
      </c>
      <c r="I30" s="336" t="str">
        <f>IF(H30&lt;=0,"",IF(H30&lt;=2,"Muy Baja",IF(H30&lt;=24,"Baja",IF(H30&lt;=500,"Media",IF(H30&lt;=5000,"Alta","Muy Alta")))))</f>
        <v>Baja</v>
      </c>
      <c r="J30" s="337">
        <f>IF(I30="","",IF(I30="Muy Baja",0.2,IF(I30="Baja",0.4,IF(I30="Media",0.6,IF(I30="Alta",0.8,IF(I30="Muy Alta",1,))))))</f>
        <v>0.4</v>
      </c>
      <c r="K30" s="337" t="s">
        <v>269</v>
      </c>
      <c r="L30" s="337" t="str">
        <f ca="1">IF(NOT(ISERROR(MATCH(K30,'Tabla Impacto'!$B$152:$B$154,0))),'Tabla Impacto'!$F$154&amp;"Por favor no seleccionar los criterios de impacto(Afectación Económica o presupuestal y Pérdida Reputacional)",K30)</f>
        <v xml:space="preserve">     Afectación menor a 10 SMLMV .</v>
      </c>
      <c r="M30" s="336" t="str">
        <f ca="1">IF(OR(L30='Tabla Impacto'!$C$11,L30='Tabla Impacto'!$D$11),"Leve",IF(OR(L30='Tabla Impacto'!$C$12,L30='Tabla Impacto'!$D$12),"Menor",IF(OR(L30='Tabla Impacto'!$C$13,L30='Tabla Impacto'!$D$13),"Moderado",IF(OR(#REF!='Tabla Impacto'!$C$14,L30='Tabla Impacto'!$D$14),"Mayor",IF(OR(L30='Tabla Impacto'!$C$15,#REF!='Tabla Impacto'!$D$15),"Catastrófico","")))))</f>
        <v>Leve</v>
      </c>
      <c r="N30" s="337">
        <f ca="1">IF(M30="","",IF(M30="Leve",0.2,IF(M30="Menor",0.4,IF(M30="Moderado",0.6,IF(M30="Mayor",0.8,IF(M30="Catastrófico",1,))))))</f>
        <v>0.2</v>
      </c>
      <c r="O30" s="339" t="str">
        <f ca="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Bajo</v>
      </c>
      <c r="P30" s="60">
        <v>1</v>
      </c>
      <c r="Q30" s="64" t="s">
        <v>270</v>
      </c>
      <c r="R30" s="60" t="str">
        <f t="shared" ref="R30:R58" si="28">IF(OR(S30="Preventivo",S30="Detectivo"),"Probabilidad",IF(S30="Correctivo","Impacto",""))</f>
        <v>Probabilidad</v>
      </c>
      <c r="S30" s="65" t="s">
        <v>138</v>
      </c>
      <c r="T30" s="65" t="s">
        <v>101</v>
      </c>
      <c r="U30" s="66" t="str">
        <f t="shared" si="5"/>
        <v>30%</v>
      </c>
      <c r="V30" s="65" t="s">
        <v>102</v>
      </c>
      <c r="W30" s="65" t="s">
        <v>103</v>
      </c>
      <c r="X30" s="65" t="s">
        <v>104</v>
      </c>
      <c r="Y30" s="67">
        <f t="shared" si="6"/>
        <v>0.28000000000000003</v>
      </c>
      <c r="Z30" s="68" t="str">
        <f t="shared" si="7"/>
        <v>Baja</v>
      </c>
      <c r="AA30" s="66">
        <f t="shared" si="8"/>
        <v>0.28000000000000003</v>
      </c>
      <c r="AB30" s="68" t="str">
        <f t="shared" ca="1" si="9"/>
        <v>Leve</v>
      </c>
      <c r="AC30" s="66">
        <f t="shared" ca="1" si="10"/>
        <v>0.2</v>
      </c>
      <c r="AD30" s="69" t="str">
        <f t="shared" ca="1" si="11"/>
        <v>Bajo</v>
      </c>
      <c r="AE30" s="65" t="s">
        <v>105</v>
      </c>
      <c r="AF30" s="70" t="s">
        <v>270</v>
      </c>
      <c r="AG30" s="58" t="s">
        <v>107</v>
      </c>
      <c r="AH30" s="71">
        <v>44652</v>
      </c>
      <c r="AI30" s="71">
        <v>44896</v>
      </c>
      <c r="AJ30" s="72" t="s">
        <v>271</v>
      </c>
      <c r="AK30" s="60">
        <v>1</v>
      </c>
      <c r="AL30" s="73" t="s">
        <v>272</v>
      </c>
      <c r="AM30" s="60">
        <v>1</v>
      </c>
      <c r="AN30" s="74" t="s">
        <v>110</v>
      </c>
      <c r="AO30" s="60">
        <v>1</v>
      </c>
      <c r="AP30" s="75" t="s">
        <v>111</v>
      </c>
      <c r="AQ30" s="93" t="s">
        <v>273</v>
      </c>
      <c r="AR30" s="107" t="s">
        <v>274</v>
      </c>
      <c r="AS30" s="77" t="s">
        <v>114</v>
      </c>
      <c r="AT30" s="108" t="s">
        <v>275</v>
      </c>
      <c r="AU30" s="89" t="s">
        <v>276</v>
      </c>
      <c r="AV30" s="100" t="s">
        <v>114</v>
      </c>
    </row>
    <row r="31" spans="1:61" ht="66.75" customHeight="1">
      <c r="A31" s="334"/>
      <c r="B31" s="341"/>
      <c r="C31" s="334"/>
      <c r="D31" s="334"/>
      <c r="E31" s="334"/>
      <c r="F31" s="334"/>
      <c r="G31" s="334"/>
      <c r="H31" s="334"/>
      <c r="I31" s="334"/>
      <c r="J31" s="334"/>
      <c r="K31" s="334"/>
      <c r="L31" s="334"/>
      <c r="M31" s="334"/>
      <c r="N31" s="334"/>
      <c r="O31" s="334"/>
      <c r="P31" s="60">
        <v>2</v>
      </c>
      <c r="Q31" s="64" t="s">
        <v>277</v>
      </c>
      <c r="R31" s="60" t="str">
        <f t="shared" si="28"/>
        <v>Probabilidad</v>
      </c>
      <c r="S31" s="65" t="s">
        <v>100</v>
      </c>
      <c r="T31" s="65" t="s">
        <v>101</v>
      </c>
      <c r="U31" s="66" t="str">
        <f t="shared" si="5"/>
        <v>40%</v>
      </c>
      <c r="V31" s="65" t="s">
        <v>102</v>
      </c>
      <c r="W31" s="65" t="s">
        <v>103</v>
      </c>
      <c r="X31" s="65" t="s">
        <v>104</v>
      </c>
      <c r="Y31" s="67">
        <f t="shared" si="6"/>
        <v>0</v>
      </c>
      <c r="Z31" s="68" t="str">
        <f t="shared" si="7"/>
        <v>Muy Baja</v>
      </c>
      <c r="AA31" s="66">
        <f t="shared" si="8"/>
        <v>0</v>
      </c>
      <c r="AB31" s="68" t="str">
        <f t="shared" si="9"/>
        <v>Leve</v>
      </c>
      <c r="AC31" s="66">
        <f t="shared" si="10"/>
        <v>0</v>
      </c>
      <c r="AD31" s="69" t="str">
        <f t="shared" si="11"/>
        <v>Bajo</v>
      </c>
      <c r="AE31" s="65" t="s">
        <v>105</v>
      </c>
      <c r="AF31" s="70" t="s">
        <v>277</v>
      </c>
      <c r="AG31" s="58" t="s">
        <v>107</v>
      </c>
      <c r="AH31" s="71">
        <v>44652</v>
      </c>
      <c r="AI31" s="71">
        <v>44896</v>
      </c>
      <c r="AJ31" s="72" t="s">
        <v>278</v>
      </c>
      <c r="AK31" s="60">
        <v>2</v>
      </c>
      <c r="AL31" s="73" t="s">
        <v>279</v>
      </c>
      <c r="AM31" s="60">
        <v>2</v>
      </c>
      <c r="AN31" s="74" t="s">
        <v>110</v>
      </c>
      <c r="AO31" s="60">
        <v>2</v>
      </c>
      <c r="AP31" s="75" t="s">
        <v>111</v>
      </c>
      <c r="AQ31" s="100" t="s">
        <v>280</v>
      </c>
      <c r="AR31" s="107" t="s">
        <v>767</v>
      </c>
      <c r="AS31" s="77" t="s">
        <v>280</v>
      </c>
      <c r="AT31" s="100" t="s">
        <v>280</v>
      </c>
      <c r="AU31" s="107" t="s">
        <v>767</v>
      </c>
      <c r="AV31" s="105" t="s">
        <v>770</v>
      </c>
    </row>
    <row r="32" spans="1:61" ht="84" customHeight="1">
      <c r="A32" s="335"/>
      <c r="B32" s="342"/>
      <c r="C32" s="335"/>
      <c r="D32" s="335"/>
      <c r="E32" s="335"/>
      <c r="F32" s="335"/>
      <c r="G32" s="335"/>
      <c r="H32" s="335"/>
      <c r="I32" s="335"/>
      <c r="J32" s="335"/>
      <c r="K32" s="335"/>
      <c r="L32" s="335"/>
      <c r="M32" s="335"/>
      <c r="N32" s="335"/>
      <c r="O32" s="335"/>
      <c r="P32" s="60">
        <v>3</v>
      </c>
      <c r="Q32" s="109" t="s">
        <v>281</v>
      </c>
      <c r="R32" s="60" t="str">
        <f t="shared" si="28"/>
        <v>Probabilidad</v>
      </c>
      <c r="S32" s="65" t="s">
        <v>100</v>
      </c>
      <c r="T32" s="65" t="s">
        <v>101</v>
      </c>
      <c r="U32" s="66" t="str">
        <f t="shared" si="5"/>
        <v>40%</v>
      </c>
      <c r="V32" s="65" t="s">
        <v>102</v>
      </c>
      <c r="W32" s="65" t="s">
        <v>103</v>
      </c>
      <c r="X32" s="65" t="s">
        <v>104</v>
      </c>
      <c r="Y32" s="67">
        <f t="shared" si="6"/>
        <v>0</v>
      </c>
      <c r="Z32" s="68" t="str">
        <f t="shared" si="7"/>
        <v>Muy Baja</v>
      </c>
      <c r="AA32" s="66">
        <f t="shared" si="8"/>
        <v>0</v>
      </c>
      <c r="AB32" s="68" t="str">
        <f t="shared" si="9"/>
        <v>Leve</v>
      </c>
      <c r="AC32" s="66">
        <f t="shared" si="10"/>
        <v>0</v>
      </c>
      <c r="AD32" s="69" t="str">
        <f t="shared" si="11"/>
        <v>Bajo</v>
      </c>
      <c r="AE32" s="65" t="s">
        <v>105</v>
      </c>
      <c r="AF32" s="70" t="s">
        <v>281</v>
      </c>
      <c r="AG32" s="58" t="s">
        <v>107</v>
      </c>
      <c r="AH32" s="71">
        <v>44652</v>
      </c>
      <c r="AI32" s="71">
        <v>44896</v>
      </c>
      <c r="AJ32" s="72" t="s">
        <v>282</v>
      </c>
      <c r="AK32" s="60">
        <v>3</v>
      </c>
      <c r="AL32" s="73" t="s">
        <v>279</v>
      </c>
      <c r="AM32" s="60">
        <v>3</v>
      </c>
      <c r="AN32" s="74" t="s">
        <v>110</v>
      </c>
      <c r="AO32" s="60">
        <v>3</v>
      </c>
      <c r="AP32" s="75" t="s">
        <v>111</v>
      </c>
      <c r="AQ32" s="100" t="s">
        <v>283</v>
      </c>
      <c r="AR32" s="107" t="s">
        <v>767</v>
      </c>
      <c r="AS32" s="77" t="s">
        <v>283</v>
      </c>
      <c r="AT32" s="100" t="s">
        <v>283</v>
      </c>
      <c r="AU32" s="107" t="s">
        <v>767</v>
      </c>
      <c r="AV32" s="105" t="s">
        <v>770</v>
      </c>
    </row>
    <row r="33" spans="1:61" ht="135" customHeight="1">
      <c r="A33" s="372">
        <v>11</v>
      </c>
      <c r="B33" s="340" t="s">
        <v>284</v>
      </c>
      <c r="C33" s="376" t="s">
        <v>265</v>
      </c>
      <c r="D33" s="376" t="s">
        <v>285</v>
      </c>
      <c r="E33" s="376" t="s">
        <v>286</v>
      </c>
      <c r="F33" s="376" t="s">
        <v>287</v>
      </c>
      <c r="G33" s="376" t="s">
        <v>288</v>
      </c>
      <c r="H33" s="372">
        <v>10</v>
      </c>
      <c r="I33" s="373" t="str">
        <f>IF(H33&lt;=0,"",IF(H33&lt;=2,"Muy Baja",IF(H33&lt;=24,"Baja",IF(H33&lt;=500,"Media",IF(H33&lt;=5000,"Alta","Muy Alta")))))</f>
        <v>Baja</v>
      </c>
      <c r="J33" s="374">
        <f>IF(I33="","",IF(I33="Muy Baja",0.2,IF(I33="Baja",0.4,IF(I33="Media",0.6,IF(I33="Alta",0.8,IF(I33="Muy Alta",1,))))))</f>
        <v>0.4</v>
      </c>
      <c r="K33" s="374" t="s">
        <v>269</v>
      </c>
      <c r="L33" s="374" t="str">
        <f ca="1">IF(NOT(ISERROR(MATCH(K33,'Tabla Impacto'!$B$152:$B$154,0))),'Tabla Impacto'!$F$154&amp;"Por favor no seleccionar los criterios de impacto(Afectación Económica o presupuestal y Pérdida Reputacional)",K33)</f>
        <v xml:space="preserve">     Afectación menor a 10 SMLMV .</v>
      </c>
      <c r="M33" s="373" t="str">
        <f ca="1">IF(OR(L33='Tabla Impacto'!$C$11,L33='Tabla Impacto'!$D$11),"Leve",IF(OR(L33='Tabla Impacto'!$C$12,L33='Tabla Impacto'!$D$12),"Menor",IF(OR(L33='Tabla Impacto'!$C$13,L33='Tabla Impacto'!$D$13),"Moderado",IF(OR(L45='Tabla Impacto'!$C$14,L33='Tabla Impacto'!$D$14),"Mayor",IF(OR(L33='Tabla Impacto'!$C$15,#REF!='Tabla Impacto'!$D$15),"Catastrófico","")))))</f>
        <v>Leve</v>
      </c>
      <c r="N33" s="374">
        <f ca="1">IF(M33="","",IF(M33="Leve",0.2,IF(M33="Menor",0.4,IF(M33="Moderado",0.6,IF(M33="Mayor",0.8,IF(M33="Catastrófico",1,))))))</f>
        <v>0.2</v>
      </c>
      <c r="O33" s="375" t="str">
        <f ca="1">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Bajo</v>
      </c>
      <c r="P33" s="112">
        <v>1</v>
      </c>
      <c r="Q33" s="104" t="s">
        <v>289</v>
      </c>
      <c r="R33" s="112" t="str">
        <f t="shared" si="28"/>
        <v>Probabilidad</v>
      </c>
      <c r="S33" s="113" t="s">
        <v>100</v>
      </c>
      <c r="T33" s="113" t="s">
        <v>101</v>
      </c>
      <c r="U33" s="114" t="str">
        <f t="shared" si="5"/>
        <v>40%</v>
      </c>
      <c r="V33" s="113" t="s">
        <v>102</v>
      </c>
      <c r="W33" s="113" t="s">
        <v>103</v>
      </c>
      <c r="X33" s="113" t="s">
        <v>104</v>
      </c>
      <c r="Y33" s="115">
        <f t="shared" si="6"/>
        <v>0.24</v>
      </c>
      <c r="Z33" s="116" t="str">
        <f t="shared" si="7"/>
        <v>Baja</v>
      </c>
      <c r="AA33" s="114">
        <f t="shared" si="8"/>
        <v>0.24</v>
      </c>
      <c r="AB33" s="116" t="str">
        <f t="shared" ca="1" si="9"/>
        <v>Leve</v>
      </c>
      <c r="AC33" s="114">
        <f t="shared" ca="1" si="10"/>
        <v>0.2</v>
      </c>
      <c r="AD33" s="117" t="str">
        <f t="shared" ca="1" si="11"/>
        <v>Bajo</v>
      </c>
      <c r="AE33" s="113" t="s">
        <v>105</v>
      </c>
      <c r="AF33" s="70" t="s">
        <v>289</v>
      </c>
      <c r="AG33" s="118" t="s">
        <v>107</v>
      </c>
      <c r="AH33" s="119">
        <v>44652</v>
      </c>
      <c r="AI33" s="119">
        <v>44896</v>
      </c>
      <c r="AJ33" s="120" t="s">
        <v>290</v>
      </c>
      <c r="AK33" s="112">
        <v>1</v>
      </c>
      <c r="AL33" s="104" t="s">
        <v>291</v>
      </c>
      <c r="AM33" s="112">
        <v>1</v>
      </c>
      <c r="AN33" s="121" t="s">
        <v>110</v>
      </c>
      <c r="AO33" s="112">
        <v>1</v>
      </c>
      <c r="AP33" s="75" t="s">
        <v>111</v>
      </c>
      <c r="AQ33" s="122" t="s">
        <v>292</v>
      </c>
      <c r="AR33" s="122"/>
      <c r="AS33" s="123" t="s">
        <v>217</v>
      </c>
      <c r="AT33" s="124" t="s">
        <v>293</v>
      </c>
      <c r="AU33" s="88" t="s">
        <v>294</v>
      </c>
      <c r="AV33" s="100" t="s">
        <v>114</v>
      </c>
      <c r="AW33" s="125"/>
      <c r="AX33" s="125"/>
      <c r="AY33" s="125"/>
      <c r="AZ33" s="125"/>
      <c r="BA33" s="125"/>
      <c r="BB33" s="125"/>
      <c r="BC33" s="125"/>
      <c r="BD33" s="125"/>
      <c r="BE33" s="125"/>
      <c r="BF33" s="125"/>
      <c r="BG33" s="125"/>
      <c r="BH33" s="125"/>
      <c r="BI33" s="125"/>
    </row>
    <row r="34" spans="1:61" ht="253.5" customHeight="1">
      <c r="A34" s="334"/>
      <c r="B34" s="341"/>
      <c r="C34" s="334"/>
      <c r="D34" s="334"/>
      <c r="E34" s="334"/>
      <c r="F34" s="334"/>
      <c r="G34" s="334"/>
      <c r="H34" s="334"/>
      <c r="I34" s="334"/>
      <c r="J34" s="334"/>
      <c r="K34" s="334"/>
      <c r="L34" s="334"/>
      <c r="M34" s="334"/>
      <c r="N34" s="334"/>
      <c r="O34" s="334"/>
      <c r="P34" s="112">
        <v>2</v>
      </c>
      <c r="Q34" s="104" t="s">
        <v>295</v>
      </c>
      <c r="R34" s="112" t="str">
        <f t="shared" si="28"/>
        <v>Probabilidad</v>
      </c>
      <c r="S34" s="113" t="s">
        <v>100</v>
      </c>
      <c r="T34" s="113" t="s">
        <v>101</v>
      </c>
      <c r="U34" s="114" t="str">
        <f t="shared" si="5"/>
        <v>40%</v>
      </c>
      <c r="V34" s="113" t="s">
        <v>102</v>
      </c>
      <c r="W34" s="113" t="s">
        <v>103</v>
      </c>
      <c r="X34" s="113" t="s">
        <v>104</v>
      </c>
      <c r="Y34" s="115">
        <f t="shared" si="6"/>
        <v>0</v>
      </c>
      <c r="Z34" s="116" t="str">
        <f t="shared" si="7"/>
        <v>Muy Baja</v>
      </c>
      <c r="AA34" s="114">
        <f t="shared" si="8"/>
        <v>0</v>
      </c>
      <c r="AB34" s="116" t="str">
        <f t="shared" si="9"/>
        <v>Leve</v>
      </c>
      <c r="AC34" s="114">
        <f t="shared" si="10"/>
        <v>0</v>
      </c>
      <c r="AD34" s="117" t="str">
        <f t="shared" si="11"/>
        <v>Bajo</v>
      </c>
      <c r="AE34" s="113" t="s">
        <v>105</v>
      </c>
      <c r="AF34" s="126" t="s">
        <v>296</v>
      </c>
      <c r="AG34" s="112" t="s">
        <v>173</v>
      </c>
      <c r="AH34" s="119">
        <v>44652</v>
      </c>
      <c r="AI34" s="119">
        <v>44896</v>
      </c>
      <c r="AJ34" s="120" t="s">
        <v>297</v>
      </c>
      <c r="AK34" s="112">
        <v>2</v>
      </c>
      <c r="AL34" s="104" t="s">
        <v>298</v>
      </c>
      <c r="AM34" s="112">
        <v>2</v>
      </c>
      <c r="AN34" s="121" t="s">
        <v>110</v>
      </c>
      <c r="AO34" s="112">
        <v>2</v>
      </c>
      <c r="AP34" s="75" t="s">
        <v>111</v>
      </c>
      <c r="AQ34" s="122" t="s">
        <v>299</v>
      </c>
      <c r="AR34" s="122" t="s">
        <v>300</v>
      </c>
      <c r="AS34" s="123" t="s">
        <v>301</v>
      </c>
      <c r="AT34" s="127" t="s">
        <v>302</v>
      </c>
      <c r="AU34" s="88" t="s">
        <v>303</v>
      </c>
      <c r="AV34" s="100" t="s">
        <v>114</v>
      </c>
      <c r="AW34" s="125"/>
      <c r="AX34" s="125"/>
      <c r="AY34" s="125"/>
      <c r="AZ34" s="125"/>
      <c r="BA34" s="125"/>
      <c r="BB34" s="125"/>
      <c r="BC34" s="125"/>
      <c r="BD34" s="125"/>
      <c r="BE34" s="125"/>
      <c r="BF34" s="125"/>
      <c r="BG34" s="125"/>
      <c r="BH34" s="125"/>
      <c r="BI34" s="125"/>
    </row>
    <row r="35" spans="1:61" ht="56.25" customHeight="1">
      <c r="A35" s="335"/>
      <c r="B35" s="342"/>
      <c r="C35" s="335"/>
      <c r="D35" s="335"/>
      <c r="E35" s="335"/>
      <c r="F35" s="335"/>
      <c r="G35" s="335"/>
      <c r="H35" s="335"/>
      <c r="I35" s="335"/>
      <c r="J35" s="335"/>
      <c r="K35" s="335"/>
      <c r="L35" s="335"/>
      <c r="M35" s="335"/>
      <c r="N35" s="335"/>
      <c r="O35" s="335"/>
      <c r="P35" s="112">
        <v>3</v>
      </c>
      <c r="Q35" s="104" t="s">
        <v>304</v>
      </c>
      <c r="R35" s="112" t="str">
        <f t="shared" si="28"/>
        <v>Probabilidad</v>
      </c>
      <c r="S35" s="113" t="s">
        <v>138</v>
      </c>
      <c r="T35" s="113" t="s">
        <v>101</v>
      </c>
      <c r="U35" s="114" t="str">
        <f t="shared" si="5"/>
        <v>30%</v>
      </c>
      <c r="V35" s="113" t="s">
        <v>102</v>
      </c>
      <c r="W35" s="113" t="s">
        <v>103</v>
      </c>
      <c r="X35" s="113" t="s">
        <v>104</v>
      </c>
      <c r="Y35" s="115">
        <f t="shared" si="6"/>
        <v>0</v>
      </c>
      <c r="Z35" s="116" t="str">
        <f t="shared" si="7"/>
        <v>Muy Baja</v>
      </c>
      <c r="AA35" s="114">
        <f t="shared" si="8"/>
        <v>0</v>
      </c>
      <c r="AB35" s="116" t="str">
        <f t="shared" si="9"/>
        <v>Leve</v>
      </c>
      <c r="AC35" s="114">
        <f t="shared" si="10"/>
        <v>0</v>
      </c>
      <c r="AD35" s="117" t="str">
        <f t="shared" si="11"/>
        <v>Bajo</v>
      </c>
      <c r="AE35" s="113" t="s">
        <v>105</v>
      </c>
      <c r="AF35" s="70" t="s">
        <v>304</v>
      </c>
      <c r="AG35" s="112" t="s">
        <v>107</v>
      </c>
      <c r="AH35" s="119">
        <v>44652</v>
      </c>
      <c r="AI35" s="119">
        <v>44896</v>
      </c>
      <c r="AJ35" s="120" t="s">
        <v>305</v>
      </c>
      <c r="AK35" s="112">
        <v>3</v>
      </c>
      <c r="AL35" s="104" t="s">
        <v>298</v>
      </c>
      <c r="AM35" s="112">
        <v>3</v>
      </c>
      <c r="AN35" s="121" t="s">
        <v>110</v>
      </c>
      <c r="AO35" s="112">
        <v>3</v>
      </c>
      <c r="AP35" s="75" t="s">
        <v>111</v>
      </c>
      <c r="AQ35" s="122" t="s">
        <v>306</v>
      </c>
      <c r="AR35" s="128"/>
      <c r="AS35" s="123" t="s">
        <v>307</v>
      </c>
      <c r="AT35" s="127" t="s">
        <v>308</v>
      </c>
      <c r="AU35" s="88" t="s">
        <v>309</v>
      </c>
      <c r="AV35" s="100" t="s">
        <v>770</v>
      </c>
      <c r="AW35" s="125"/>
      <c r="AX35" s="125"/>
      <c r="AY35" s="125"/>
      <c r="AZ35" s="125"/>
      <c r="BA35" s="125"/>
      <c r="BB35" s="125"/>
      <c r="BC35" s="125"/>
      <c r="BD35" s="125"/>
      <c r="BE35" s="125"/>
      <c r="BF35" s="125"/>
      <c r="BG35" s="125"/>
      <c r="BH35" s="125"/>
      <c r="BI35" s="125"/>
    </row>
    <row r="36" spans="1:61" ht="310.5" customHeight="1">
      <c r="A36" s="372">
        <v>12</v>
      </c>
      <c r="B36" s="340" t="s">
        <v>284</v>
      </c>
      <c r="C36" s="376" t="s">
        <v>265</v>
      </c>
      <c r="D36" s="376" t="s">
        <v>310</v>
      </c>
      <c r="E36" s="376" t="s">
        <v>311</v>
      </c>
      <c r="F36" s="376" t="s">
        <v>312</v>
      </c>
      <c r="G36" s="376" t="s">
        <v>288</v>
      </c>
      <c r="H36" s="372">
        <v>365</v>
      </c>
      <c r="I36" s="373" t="str">
        <f>IF(H36&lt;=0,"",IF(H36&lt;=2,"Muy Baja",IF(H36&lt;=24,"Baja",IF(H36&lt;=500,"Media",IF(H36&lt;=5000,"Alta","Muy Alta")))))</f>
        <v>Media</v>
      </c>
      <c r="J36" s="374">
        <f>IF(I36="","",IF(I36="Muy Baja",0.2,IF(I36="Baja",0.4,IF(I36="Media",0.6,IF(I36="Alta",0.8,IF(I36="Muy Alta",1,))))))</f>
        <v>0.6</v>
      </c>
      <c r="K36" s="374" t="s">
        <v>313</v>
      </c>
      <c r="L36" s="374" t="str">
        <f ca="1">IF(NOT(ISERROR(MATCH(K36,'Tabla Impacto'!$B$152:$B$154,0))),'Tabla Impacto'!$F$154&amp;"Por favor no seleccionar los criterios de impacto(Afectación Económica o presupuestal y Pérdida Reputacional)",K36)</f>
        <v xml:space="preserve">     Entre 50 y 100 SMLMV </v>
      </c>
      <c r="M36" s="373" t="str">
        <f ca="1">IF(OR(L36='Tabla Impacto'!$C$11,L36='Tabla Impacto'!$D$11),"Leve",IF(OR(L36='Tabla Impacto'!$C$12,L36='Tabla Impacto'!$D$12),"Menor",IF(OR(L36='Tabla Impacto'!$C$13,L36='Tabla Impacto'!$D$13),"Moderado",IF(OR(#REF!='Tabla Impacto'!$C$14,L36='Tabla Impacto'!$D$14),"Mayor",IF(OR(L36='Tabla Impacto'!$C$15,#REF!='Tabla Impacto'!$D$15),"Catastrófico","")))))</f>
        <v>Moderado</v>
      </c>
      <c r="N36" s="374">
        <f ca="1">IF(M36="","",IF(M36="Leve",0.2,IF(M36="Menor",0.4,IF(M36="Moderado",0.6,IF(M36="Mayor",0.8,IF(M36="Catastrófico",1,))))))</f>
        <v>0.6</v>
      </c>
      <c r="O36" s="375" t="str">
        <f ca="1">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Moderado</v>
      </c>
      <c r="P36" s="112">
        <v>1</v>
      </c>
      <c r="Q36" s="104" t="s">
        <v>314</v>
      </c>
      <c r="R36" s="112" t="str">
        <f t="shared" si="28"/>
        <v>Probabilidad</v>
      </c>
      <c r="S36" s="113" t="s">
        <v>138</v>
      </c>
      <c r="T36" s="113" t="s">
        <v>101</v>
      </c>
      <c r="U36" s="114" t="str">
        <f t="shared" si="5"/>
        <v>30%</v>
      </c>
      <c r="V36" s="113" t="s">
        <v>102</v>
      </c>
      <c r="W36" s="113" t="s">
        <v>103</v>
      </c>
      <c r="X36" s="113" t="s">
        <v>104</v>
      </c>
      <c r="Y36" s="115">
        <f t="shared" si="6"/>
        <v>0.42</v>
      </c>
      <c r="Z36" s="116" t="str">
        <f t="shared" si="7"/>
        <v>Media</v>
      </c>
      <c r="AA36" s="114">
        <f t="shared" si="8"/>
        <v>0.42</v>
      </c>
      <c r="AB36" s="116" t="str">
        <f t="shared" ca="1" si="9"/>
        <v>Moderado</v>
      </c>
      <c r="AC36" s="114">
        <f t="shared" ca="1" si="10"/>
        <v>0.6</v>
      </c>
      <c r="AD36" s="117" t="str">
        <f t="shared" ca="1" si="11"/>
        <v>Moderado</v>
      </c>
      <c r="AE36" s="113" t="s">
        <v>105</v>
      </c>
      <c r="AF36" s="70" t="s">
        <v>314</v>
      </c>
      <c r="AG36" s="118" t="s">
        <v>227</v>
      </c>
      <c r="AH36" s="119">
        <v>44652</v>
      </c>
      <c r="AI36" s="119">
        <v>44896</v>
      </c>
      <c r="AJ36" s="120" t="s">
        <v>315</v>
      </c>
      <c r="AK36" s="112">
        <v>1</v>
      </c>
      <c r="AL36" s="104" t="s">
        <v>316</v>
      </c>
      <c r="AM36" s="112">
        <v>1</v>
      </c>
      <c r="AN36" s="121" t="s">
        <v>110</v>
      </c>
      <c r="AO36" s="112">
        <v>1</v>
      </c>
      <c r="AP36" s="75" t="s">
        <v>111</v>
      </c>
      <c r="AQ36" s="128" t="s">
        <v>317</v>
      </c>
      <c r="AR36" s="123" t="s">
        <v>318</v>
      </c>
      <c r="AS36" s="123" t="s">
        <v>301</v>
      </c>
      <c r="AT36" s="127" t="s">
        <v>319</v>
      </c>
      <c r="AU36" s="88" t="s">
        <v>320</v>
      </c>
      <c r="AV36" s="100" t="s">
        <v>114</v>
      </c>
      <c r="AW36" s="125"/>
      <c r="AX36" s="125"/>
      <c r="AY36" s="125"/>
      <c r="AZ36" s="125"/>
      <c r="BA36" s="125"/>
      <c r="BB36" s="125"/>
      <c r="BC36" s="125"/>
      <c r="BD36" s="125"/>
      <c r="BE36" s="125"/>
      <c r="BF36" s="125"/>
      <c r="BG36" s="125"/>
      <c r="BH36" s="125"/>
      <c r="BI36" s="125"/>
    </row>
    <row r="37" spans="1:61" ht="97.5" customHeight="1">
      <c r="A37" s="334"/>
      <c r="B37" s="341"/>
      <c r="C37" s="334"/>
      <c r="D37" s="334"/>
      <c r="E37" s="334"/>
      <c r="F37" s="334"/>
      <c r="G37" s="334"/>
      <c r="H37" s="334"/>
      <c r="I37" s="334"/>
      <c r="J37" s="334"/>
      <c r="K37" s="334"/>
      <c r="L37" s="334"/>
      <c r="M37" s="334"/>
      <c r="N37" s="334"/>
      <c r="O37" s="334"/>
      <c r="P37" s="112">
        <v>2</v>
      </c>
      <c r="Q37" s="104" t="s">
        <v>321</v>
      </c>
      <c r="R37" s="112" t="str">
        <f t="shared" si="28"/>
        <v>Probabilidad</v>
      </c>
      <c r="S37" s="113" t="s">
        <v>100</v>
      </c>
      <c r="T37" s="113" t="s">
        <v>101</v>
      </c>
      <c r="U37" s="114" t="str">
        <f t="shared" si="5"/>
        <v>40%</v>
      </c>
      <c r="V37" s="113" t="s">
        <v>102</v>
      </c>
      <c r="W37" s="113" t="s">
        <v>103</v>
      </c>
      <c r="X37" s="113" t="s">
        <v>104</v>
      </c>
      <c r="Y37" s="115">
        <f t="shared" si="6"/>
        <v>0</v>
      </c>
      <c r="Z37" s="116" t="str">
        <f t="shared" si="7"/>
        <v>Muy Baja</v>
      </c>
      <c r="AA37" s="114">
        <f t="shared" si="8"/>
        <v>0</v>
      </c>
      <c r="AB37" s="116" t="str">
        <f t="shared" si="9"/>
        <v>Leve</v>
      </c>
      <c r="AC37" s="114">
        <f t="shared" si="10"/>
        <v>0</v>
      </c>
      <c r="AD37" s="117" t="str">
        <f t="shared" si="11"/>
        <v>Bajo</v>
      </c>
      <c r="AE37" s="113" t="s">
        <v>105</v>
      </c>
      <c r="AF37" s="70" t="s">
        <v>321</v>
      </c>
      <c r="AG37" s="112" t="s">
        <v>107</v>
      </c>
      <c r="AH37" s="119">
        <v>44652</v>
      </c>
      <c r="AI37" s="119">
        <v>44896</v>
      </c>
      <c r="AJ37" s="120" t="s">
        <v>322</v>
      </c>
      <c r="AK37" s="112">
        <v>2</v>
      </c>
      <c r="AL37" s="104" t="s">
        <v>298</v>
      </c>
      <c r="AM37" s="112">
        <v>2</v>
      </c>
      <c r="AN37" s="121" t="s">
        <v>110</v>
      </c>
      <c r="AO37" s="112">
        <v>2</v>
      </c>
      <c r="AP37" s="75" t="s">
        <v>111</v>
      </c>
      <c r="AQ37" s="128"/>
      <c r="AR37" s="123"/>
      <c r="AS37" s="123" t="s">
        <v>323</v>
      </c>
      <c r="AT37" s="127" t="s">
        <v>324</v>
      </c>
      <c r="AU37" s="88" t="s">
        <v>325</v>
      </c>
      <c r="AV37" s="100" t="s">
        <v>114</v>
      </c>
      <c r="AW37" s="125"/>
      <c r="AX37" s="125"/>
      <c r="AY37" s="125"/>
      <c r="AZ37" s="125"/>
      <c r="BA37" s="125"/>
      <c r="BB37" s="125"/>
      <c r="BC37" s="125"/>
      <c r="BD37" s="125"/>
      <c r="BE37" s="125"/>
      <c r="BF37" s="125"/>
      <c r="BG37" s="125"/>
      <c r="BH37" s="125"/>
      <c r="BI37" s="125"/>
    </row>
    <row r="38" spans="1:61" ht="178.5" customHeight="1">
      <c r="A38" s="335"/>
      <c r="B38" s="342"/>
      <c r="C38" s="335"/>
      <c r="D38" s="335"/>
      <c r="E38" s="335"/>
      <c r="F38" s="335"/>
      <c r="G38" s="335"/>
      <c r="H38" s="335"/>
      <c r="I38" s="335"/>
      <c r="J38" s="335"/>
      <c r="K38" s="335"/>
      <c r="L38" s="335"/>
      <c r="M38" s="335"/>
      <c r="N38" s="335"/>
      <c r="O38" s="335"/>
      <c r="P38" s="60">
        <v>3</v>
      </c>
      <c r="Q38" s="64" t="s">
        <v>326</v>
      </c>
      <c r="R38" s="60" t="str">
        <f t="shared" si="28"/>
        <v>Probabilidad</v>
      </c>
      <c r="S38" s="65" t="s">
        <v>100</v>
      </c>
      <c r="T38" s="65" t="s">
        <v>101</v>
      </c>
      <c r="U38" s="66" t="str">
        <f t="shared" si="5"/>
        <v>40%</v>
      </c>
      <c r="V38" s="65" t="s">
        <v>102</v>
      </c>
      <c r="W38" s="65" t="s">
        <v>103</v>
      </c>
      <c r="X38" s="65" t="s">
        <v>104</v>
      </c>
      <c r="Y38" s="67">
        <f t="shared" si="6"/>
        <v>0</v>
      </c>
      <c r="Z38" s="68" t="str">
        <f t="shared" si="7"/>
        <v>Muy Baja</v>
      </c>
      <c r="AA38" s="66">
        <f t="shared" si="8"/>
        <v>0</v>
      </c>
      <c r="AB38" s="68" t="str">
        <f t="shared" si="9"/>
        <v>Leve</v>
      </c>
      <c r="AC38" s="66">
        <f t="shared" si="10"/>
        <v>0</v>
      </c>
      <c r="AD38" s="69" t="str">
        <f t="shared" si="11"/>
        <v>Bajo</v>
      </c>
      <c r="AE38" s="65" t="s">
        <v>105</v>
      </c>
      <c r="AF38" s="70" t="s">
        <v>326</v>
      </c>
      <c r="AG38" s="60" t="s">
        <v>107</v>
      </c>
      <c r="AH38" s="71">
        <v>44652</v>
      </c>
      <c r="AI38" s="71">
        <v>44896</v>
      </c>
      <c r="AJ38" s="72" t="s">
        <v>327</v>
      </c>
      <c r="AK38" s="60">
        <v>3</v>
      </c>
      <c r="AL38" s="64" t="s">
        <v>298</v>
      </c>
      <c r="AM38" s="60">
        <v>3</v>
      </c>
      <c r="AN38" s="74" t="s">
        <v>110</v>
      </c>
      <c r="AO38" s="60">
        <v>3</v>
      </c>
      <c r="AP38" s="75" t="s">
        <v>111</v>
      </c>
      <c r="AQ38" s="76"/>
      <c r="AR38" s="77"/>
      <c r="AS38" s="77" t="s">
        <v>323</v>
      </c>
      <c r="AT38" s="129" t="s">
        <v>328</v>
      </c>
      <c r="AU38" s="88" t="s">
        <v>329</v>
      </c>
      <c r="AV38" s="100" t="s">
        <v>114</v>
      </c>
    </row>
    <row r="39" spans="1:61" ht="176.25" customHeight="1">
      <c r="A39" s="333">
        <v>13</v>
      </c>
      <c r="B39" s="343" t="s">
        <v>330</v>
      </c>
      <c r="C39" s="338" t="s">
        <v>93</v>
      </c>
      <c r="D39" s="338" t="s">
        <v>331</v>
      </c>
      <c r="E39" s="338" t="s">
        <v>332</v>
      </c>
      <c r="F39" s="338" t="s">
        <v>333</v>
      </c>
      <c r="G39" s="338" t="s">
        <v>97</v>
      </c>
      <c r="H39" s="333">
        <v>365</v>
      </c>
      <c r="I39" s="336" t="str">
        <f>IF(H39&lt;=0,"",IF(H39&lt;=2,"Muy Baja",IF(H39&lt;=24,"Baja",IF(H39&lt;=500,"Media",IF(H39&lt;=5000,"Alta","Muy Alta")))))</f>
        <v>Media</v>
      </c>
      <c r="J39" s="337">
        <f>IF(I39="","",IF(I39="Muy Baja",0.2,IF(I39="Baja",0.4,IF(I39="Media",0.6,IF(I39="Alta",0.8,IF(I39="Muy Alta",1,))))))</f>
        <v>0.6</v>
      </c>
      <c r="K39" s="337" t="s">
        <v>313</v>
      </c>
      <c r="L39" s="337" t="str">
        <f ca="1">IF(NOT(ISERROR(MATCH(K39,'Tabla Impacto'!$B$152:$B$154,0))),'Tabla Impacto'!$F$154&amp;"Por favor no seleccionar los criterios de impacto(Afectación Económica o presupuestal y Pérdida Reputacional)",K39)</f>
        <v xml:space="preserve">     Entre 50 y 100 SMLMV </v>
      </c>
      <c r="M39" s="336" t="str">
        <f ca="1">IF(OR(L39='Tabla Impacto'!$C$11,L39='Tabla Impacto'!$D$11),"Leve",IF(OR(L39='Tabla Impacto'!$C$12,L39='Tabla Impacto'!$D$12),"Menor",IF(OR(L39='Tabla Impacto'!$C$13,L39='Tabla Impacto'!$D$13),"Moderado",IF(OR(L39='Tabla Impacto'!$C$14,L39='Tabla Impacto'!$D$14),"Mayor",IF(OR(L39='Tabla Impacto'!$C$15,L39='Tabla Impacto'!$D$15),"Catastrófico","")))))</f>
        <v>Moderado</v>
      </c>
      <c r="N39" s="337">
        <f ca="1">IF(M39="","",IF(M39="Leve",0.2,IF(M39="Menor",0.4,IF(M39="Moderado",0.6,IF(M39="Mayor",0.8,IF(M39="Catastrófico",1,))))))</f>
        <v>0.6</v>
      </c>
      <c r="O39" s="339" t="str">
        <f ca="1">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Moderado</v>
      </c>
      <c r="P39" s="60">
        <v>1</v>
      </c>
      <c r="Q39" s="64" t="s">
        <v>334</v>
      </c>
      <c r="R39" s="60" t="str">
        <f t="shared" si="28"/>
        <v>Probabilidad</v>
      </c>
      <c r="S39" s="65" t="s">
        <v>100</v>
      </c>
      <c r="T39" s="65" t="s">
        <v>101</v>
      </c>
      <c r="U39" s="66" t="str">
        <f t="shared" si="5"/>
        <v>40%</v>
      </c>
      <c r="V39" s="65" t="s">
        <v>102</v>
      </c>
      <c r="W39" s="65" t="s">
        <v>103</v>
      </c>
      <c r="X39" s="65" t="s">
        <v>104</v>
      </c>
      <c r="Y39" s="67">
        <f t="shared" si="6"/>
        <v>0.36</v>
      </c>
      <c r="Z39" s="68" t="str">
        <f t="shared" si="7"/>
        <v>Baja</v>
      </c>
      <c r="AA39" s="66">
        <f t="shared" si="8"/>
        <v>0.36</v>
      </c>
      <c r="AB39" s="68" t="str">
        <f t="shared" ca="1" si="9"/>
        <v>Moderado</v>
      </c>
      <c r="AC39" s="66">
        <f t="shared" ca="1" si="10"/>
        <v>0.6</v>
      </c>
      <c r="AD39" s="69" t="str">
        <f t="shared" ca="1" si="11"/>
        <v>Moderado</v>
      </c>
      <c r="AE39" s="65" t="s">
        <v>105</v>
      </c>
      <c r="AF39" s="70" t="s">
        <v>335</v>
      </c>
      <c r="AG39" s="58" t="s">
        <v>336</v>
      </c>
      <c r="AH39" s="71">
        <v>44652</v>
      </c>
      <c r="AI39" s="71">
        <v>44896</v>
      </c>
      <c r="AJ39" s="72" t="s">
        <v>337</v>
      </c>
      <c r="AK39" s="60">
        <v>1</v>
      </c>
      <c r="AL39" s="64" t="s">
        <v>338</v>
      </c>
      <c r="AM39" s="60">
        <v>1</v>
      </c>
      <c r="AN39" s="74" t="s">
        <v>110</v>
      </c>
      <c r="AO39" s="60">
        <v>1</v>
      </c>
      <c r="AP39" s="75" t="s">
        <v>111</v>
      </c>
      <c r="AQ39" s="130" t="s">
        <v>339</v>
      </c>
      <c r="AR39" s="77" t="s">
        <v>340</v>
      </c>
      <c r="AS39" s="77" t="s">
        <v>301</v>
      </c>
      <c r="AT39" s="129" t="s">
        <v>341</v>
      </c>
      <c r="AU39" s="88" t="s">
        <v>342</v>
      </c>
      <c r="AV39" s="100" t="s">
        <v>114</v>
      </c>
    </row>
    <row r="40" spans="1:61" ht="248.25" customHeight="1">
      <c r="A40" s="334"/>
      <c r="B40" s="341"/>
      <c r="C40" s="334"/>
      <c r="D40" s="334"/>
      <c r="E40" s="334"/>
      <c r="F40" s="334"/>
      <c r="G40" s="334"/>
      <c r="H40" s="334"/>
      <c r="I40" s="334"/>
      <c r="J40" s="334"/>
      <c r="K40" s="334"/>
      <c r="L40" s="334"/>
      <c r="M40" s="334"/>
      <c r="N40" s="334"/>
      <c r="O40" s="334"/>
      <c r="P40" s="60">
        <v>2</v>
      </c>
      <c r="Q40" s="64" t="s">
        <v>343</v>
      </c>
      <c r="R40" s="60" t="str">
        <f t="shared" si="28"/>
        <v>Probabilidad</v>
      </c>
      <c r="S40" s="65" t="s">
        <v>100</v>
      </c>
      <c r="T40" s="65" t="s">
        <v>101</v>
      </c>
      <c r="U40" s="66" t="str">
        <f t="shared" si="5"/>
        <v>40%</v>
      </c>
      <c r="V40" s="65" t="s">
        <v>102</v>
      </c>
      <c r="W40" s="65" t="s">
        <v>103</v>
      </c>
      <c r="X40" s="65" t="s">
        <v>104</v>
      </c>
      <c r="Y40" s="67">
        <f t="shared" si="6"/>
        <v>0</v>
      </c>
      <c r="Z40" s="68" t="str">
        <f t="shared" si="7"/>
        <v>Muy Baja</v>
      </c>
      <c r="AA40" s="66">
        <f t="shared" si="8"/>
        <v>0</v>
      </c>
      <c r="AB40" s="68" t="str">
        <f t="shared" si="9"/>
        <v>Leve</v>
      </c>
      <c r="AC40" s="66">
        <f t="shared" si="10"/>
        <v>0</v>
      </c>
      <c r="AD40" s="69" t="str">
        <f t="shared" si="11"/>
        <v>Bajo</v>
      </c>
      <c r="AE40" s="65" t="s">
        <v>105</v>
      </c>
      <c r="AF40" s="126" t="s">
        <v>344</v>
      </c>
      <c r="AG40" s="60" t="s">
        <v>107</v>
      </c>
      <c r="AH40" s="71">
        <v>44652</v>
      </c>
      <c r="AI40" s="71">
        <v>44896</v>
      </c>
      <c r="AJ40" s="131" t="s">
        <v>345</v>
      </c>
      <c r="AK40" s="60">
        <v>2</v>
      </c>
      <c r="AL40" s="132" t="s">
        <v>346</v>
      </c>
      <c r="AM40" s="60">
        <v>2</v>
      </c>
      <c r="AN40" s="74" t="s">
        <v>110</v>
      </c>
      <c r="AO40" s="60">
        <v>2</v>
      </c>
      <c r="AP40" s="75" t="s">
        <v>111</v>
      </c>
      <c r="AQ40" s="130" t="s">
        <v>347</v>
      </c>
      <c r="AR40" s="77" t="s">
        <v>340</v>
      </c>
      <c r="AS40" s="77" t="s">
        <v>323</v>
      </c>
      <c r="AT40" s="129" t="s">
        <v>348</v>
      </c>
      <c r="AU40" s="88" t="s">
        <v>349</v>
      </c>
      <c r="AV40" s="100" t="s">
        <v>114</v>
      </c>
    </row>
    <row r="41" spans="1:61" ht="46.5" customHeight="1">
      <c r="A41" s="335"/>
      <c r="B41" s="342"/>
      <c r="C41" s="335"/>
      <c r="D41" s="335"/>
      <c r="E41" s="335"/>
      <c r="F41" s="335"/>
      <c r="G41" s="335"/>
      <c r="H41" s="335"/>
      <c r="I41" s="335"/>
      <c r="J41" s="335"/>
      <c r="K41" s="335"/>
      <c r="L41" s="335"/>
      <c r="M41" s="335"/>
      <c r="N41" s="335"/>
      <c r="O41" s="335"/>
      <c r="P41" s="60">
        <v>3</v>
      </c>
      <c r="Q41" s="64" t="s">
        <v>350</v>
      </c>
      <c r="R41" s="60" t="str">
        <f t="shared" si="28"/>
        <v>Probabilidad</v>
      </c>
      <c r="S41" s="65" t="s">
        <v>138</v>
      </c>
      <c r="T41" s="65" t="s">
        <v>101</v>
      </c>
      <c r="U41" s="66" t="str">
        <f t="shared" si="5"/>
        <v>30%</v>
      </c>
      <c r="V41" s="65" t="s">
        <v>102</v>
      </c>
      <c r="W41" s="65" t="s">
        <v>103</v>
      </c>
      <c r="X41" s="65" t="s">
        <v>104</v>
      </c>
      <c r="Y41" s="67">
        <f t="shared" si="6"/>
        <v>0</v>
      </c>
      <c r="Z41" s="68" t="str">
        <f t="shared" si="7"/>
        <v>Muy Baja</v>
      </c>
      <c r="AA41" s="66">
        <f t="shared" si="8"/>
        <v>0</v>
      </c>
      <c r="AB41" s="68" t="str">
        <f t="shared" si="9"/>
        <v>Leve</v>
      </c>
      <c r="AC41" s="66">
        <f t="shared" si="10"/>
        <v>0</v>
      </c>
      <c r="AD41" s="69" t="str">
        <f t="shared" si="11"/>
        <v>Bajo</v>
      </c>
      <c r="AE41" s="65" t="s">
        <v>105</v>
      </c>
      <c r="AF41" s="70" t="s">
        <v>350</v>
      </c>
      <c r="AG41" s="60" t="s">
        <v>107</v>
      </c>
      <c r="AH41" s="71">
        <v>44652</v>
      </c>
      <c r="AI41" s="71">
        <v>44896</v>
      </c>
      <c r="AJ41" s="72" t="s">
        <v>337</v>
      </c>
      <c r="AK41" s="60">
        <v>3</v>
      </c>
      <c r="AL41" s="132" t="s">
        <v>346</v>
      </c>
      <c r="AM41" s="60">
        <v>3</v>
      </c>
      <c r="AN41" s="74" t="s">
        <v>110</v>
      </c>
      <c r="AO41" s="60">
        <v>3</v>
      </c>
      <c r="AP41" s="75" t="s">
        <v>111</v>
      </c>
      <c r="AQ41" s="76" t="s">
        <v>768</v>
      </c>
      <c r="AR41" s="107" t="s">
        <v>767</v>
      </c>
      <c r="AS41" s="77" t="s">
        <v>323</v>
      </c>
      <c r="AT41" s="87" t="s">
        <v>768</v>
      </c>
      <c r="AU41" s="107" t="s">
        <v>767</v>
      </c>
      <c r="AV41" s="87" t="s">
        <v>771</v>
      </c>
    </row>
    <row r="42" spans="1:61" ht="101.25" customHeight="1">
      <c r="A42" s="333">
        <v>14</v>
      </c>
      <c r="B42" s="343" t="s">
        <v>330</v>
      </c>
      <c r="C42" s="338" t="s">
        <v>93</v>
      </c>
      <c r="D42" s="338" t="s">
        <v>351</v>
      </c>
      <c r="E42" s="338" t="s">
        <v>352</v>
      </c>
      <c r="F42" s="338" t="s">
        <v>353</v>
      </c>
      <c r="G42" s="338" t="s">
        <v>97</v>
      </c>
      <c r="H42" s="333">
        <v>12</v>
      </c>
      <c r="I42" s="336" t="str">
        <f>IF(H42&lt;=0,"",IF(H42&lt;=2,"Muy Baja",IF(H42&lt;=24,"Baja",IF(H42&lt;=500,"Media",IF(H42&lt;=5000,"Alta","Muy Alta")))))</f>
        <v>Baja</v>
      </c>
      <c r="J42" s="337">
        <f>IF(I42="","",IF(I42="Muy Baja",0.2,IF(I42="Baja",0.4,IF(I42="Media",0.6,IF(I42="Alta",0.8,IF(I42="Muy Alta",1,))))))</f>
        <v>0.4</v>
      </c>
      <c r="K42" s="337" t="s">
        <v>269</v>
      </c>
      <c r="L42" s="337" t="str">
        <f ca="1">IF(NOT(ISERROR(MATCH(K42,'Tabla Impacto'!$B$152:$B$154,0))),'Tabla Impacto'!$F$154&amp;"Por favor no seleccionar los criterios de impacto(Afectación Económica o presupuestal y Pérdida Reputacional)",K42)</f>
        <v xml:space="preserve">     Afectación menor a 10 SMLMV .</v>
      </c>
      <c r="M42" s="336" t="str">
        <f ca="1">IF(OR(L42='Tabla Impacto'!$C$11,L42='Tabla Impacto'!$D$11),"Leve",IF(OR(L42='Tabla Impacto'!$C$12,L42='Tabla Impacto'!$D$12),"Menor",IF(OR(L42='Tabla Impacto'!$C$13,L42='Tabla Impacto'!$D$13),"Moderado",IF(OR(#REF!='Tabla Impacto'!$C$14,L42='Tabla Impacto'!$D$14),"Mayor",IF(OR(L42='Tabla Impacto'!$C$15,#REF!='Tabla Impacto'!$D$15),"Catastrófico","")))))</f>
        <v>Leve</v>
      </c>
      <c r="N42" s="337">
        <f ca="1">IF(M42="","",IF(M42="Leve",0.2,IF(M42="Menor",0.4,IF(M42="Moderado",0.6,IF(M42="Mayor",0.8,IF(M42="Catastrófico",1,))))))</f>
        <v>0.2</v>
      </c>
      <c r="O42" s="339" t="str">
        <f ca="1">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Bajo</v>
      </c>
      <c r="P42" s="60">
        <v>1</v>
      </c>
      <c r="Q42" s="109" t="s">
        <v>354</v>
      </c>
      <c r="R42" s="60" t="str">
        <f t="shared" si="28"/>
        <v>Probabilidad</v>
      </c>
      <c r="S42" s="65" t="s">
        <v>100</v>
      </c>
      <c r="T42" s="65" t="s">
        <v>101</v>
      </c>
      <c r="U42" s="66" t="str">
        <f t="shared" si="5"/>
        <v>40%</v>
      </c>
      <c r="V42" s="65" t="s">
        <v>102</v>
      </c>
      <c r="W42" s="65" t="s">
        <v>103</v>
      </c>
      <c r="X42" s="65" t="s">
        <v>104</v>
      </c>
      <c r="Y42" s="67">
        <f t="shared" si="6"/>
        <v>0.24</v>
      </c>
      <c r="Z42" s="68" t="str">
        <f t="shared" si="7"/>
        <v>Baja</v>
      </c>
      <c r="AA42" s="66">
        <f t="shared" si="8"/>
        <v>0.24</v>
      </c>
      <c r="AB42" s="68" t="str">
        <f t="shared" ca="1" si="9"/>
        <v>Leve</v>
      </c>
      <c r="AC42" s="66">
        <f t="shared" ca="1" si="10"/>
        <v>0.2</v>
      </c>
      <c r="AD42" s="69" t="str">
        <f t="shared" ca="1" si="11"/>
        <v>Bajo</v>
      </c>
      <c r="AE42" s="65" t="s">
        <v>105</v>
      </c>
      <c r="AF42" s="70" t="s">
        <v>355</v>
      </c>
      <c r="AG42" s="58" t="s">
        <v>193</v>
      </c>
      <c r="AH42" s="71">
        <v>44652</v>
      </c>
      <c r="AI42" s="71">
        <v>44896</v>
      </c>
      <c r="AJ42" s="64" t="s">
        <v>356</v>
      </c>
      <c r="AK42" s="60">
        <v>1</v>
      </c>
      <c r="AL42" s="73" t="s">
        <v>357</v>
      </c>
      <c r="AM42" s="60">
        <v>1</v>
      </c>
      <c r="AN42" s="74" t="s">
        <v>110</v>
      </c>
      <c r="AO42" s="60">
        <v>1</v>
      </c>
      <c r="AP42" s="75" t="s">
        <v>111</v>
      </c>
      <c r="AQ42" s="77" t="s">
        <v>358</v>
      </c>
      <c r="AR42" s="77" t="s">
        <v>359</v>
      </c>
      <c r="AS42" s="77" t="s">
        <v>301</v>
      </c>
      <c r="AT42" s="96" t="s">
        <v>360</v>
      </c>
      <c r="AU42" s="88" t="s">
        <v>361</v>
      </c>
      <c r="AV42" s="100" t="s">
        <v>114</v>
      </c>
    </row>
    <row r="43" spans="1:61" ht="70.5" customHeight="1">
      <c r="A43" s="334"/>
      <c r="B43" s="341"/>
      <c r="C43" s="334"/>
      <c r="D43" s="334"/>
      <c r="E43" s="334"/>
      <c r="F43" s="334"/>
      <c r="G43" s="334"/>
      <c r="H43" s="334"/>
      <c r="I43" s="334"/>
      <c r="J43" s="334"/>
      <c r="K43" s="334"/>
      <c r="L43" s="334"/>
      <c r="M43" s="334"/>
      <c r="N43" s="334"/>
      <c r="O43" s="334"/>
      <c r="P43" s="60">
        <v>2</v>
      </c>
      <c r="Q43" s="109" t="s">
        <v>362</v>
      </c>
      <c r="R43" s="60" t="str">
        <f t="shared" si="28"/>
        <v>Probabilidad</v>
      </c>
      <c r="S43" s="65" t="s">
        <v>100</v>
      </c>
      <c r="T43" s="65" t="s">
        <v>101</v>
      </c>
      <c r="U43" s="66" t="str">
        <f t="shared" si="5"/>
        <v>40%</v>
      </c>
      <c r="V43" s="65" t="s">
        <v>102</v>
      </c>
      <c r="W43" s="65" t="s">
        <v>103</v>
      </c>
      <c r="X43" s="65" t="s">
        <v>104</v>
      </c>
      <c r="Y43" s="67">
        <f t="shared" si="6"/>
        <v>0</v>
      </c>
      <c r="Z43" s="68" t="str">
        <f t="shared" si="7"/>
        <v>Muy Baja</v>
      </c>
      <c r="AA43" s="66">
        <f t="shared" si="8"/>
        <v>0</v>
      </c>
      <c r="AB43" s="68" t="str">
        <f t="shared" si="9"/>
        <v>Leve</v>
      </c>
      <c r="AC43" s="66">
        <f t="shared" si="10"/>
        <v>0</v>
      </c>
      <c r="AD43" s="69" t="str">
        <f t="shared" si="11"/>
        <v>Bajo</v>
      </c>
      <c r="AE43" s="65" t="s">
        <v>105</v>
      </c>
      <c r="AF43" s="70" t="s">
        <v>362</v>
      </c>
      <c r="AG43" s="60" t="s">
        <v>173</v>
      </c>
      <c r="AH43" s="71">
        <v>44652</v>
      </c>
      <c r="AI43" s="71">
        <v>44896</v>
      </c>
      <c r="AJ43" s="64" t="s">
        <v>363</v>
      </c>
      <c r="AK43" s="60">
        <v>2</v>
      </c>
      <c r="AL43" s="73" t="s">
        <v>364</v>
      </c>
      <c r="AM43" s="60">
        <v>2</v>
      </c>
      <c r="AN43" s="74" t="s">
        <v>110</v>
      </c>
      <c r="AO43" s="60">
        <v>2</v>
      </c>
      <c r="AP43" s="75" t="s">
        <v>111</v>
      </c>
      <c r="AQ43" s="96"/>
      <c r="AR43" s="76"/>
      <c r="AS43" s="77" t="s">
        <v>323</v>
      </c>
      <c r="AT43" s="96" t="s">
        <v>365</v>
      </c>
      <c r="AU43" s="88" t="s">
        <v>366</v>
      </c>
      <c r="AV43" s="100" t="s">
        <v>114</v>
      </c>
    </row>
    <row r="44" spans="1:61" ht="217.5" customHeight="1">
      <c r="A44" s="335"/>
      <c r="B44" s="342"/>
      <c r="C44" s="335"/>
      <c r="D44" s="335"/>
      <c r="E44" s="335"/>
      <c r="F44" s="335"/>
      <c r="G44" s="335"/>
      <c r="H44" s="335"/>
      <c r="I44" s="335"/>
      <c r="J44" s="335"/>
      <c r="K44" s="335"/>
      <c r="L44" s="335"/>
      <c r="M44" s="335"/>
      <c r="N44" s="335"/>
      <c r="O44" s="335"/>
      <c r="P44" s="60">
        <v>3</v>
      </c>
      <c r="Q44" s="109" t="s">
        <v>367</v>
      </c>
      <c r="R44" s="60" t="str">
        <f t="shared" si="28"/>
        <v>Probabilidad</v>
      </c>
      <c r="S44" s="65" t="s">
        <v>100</v>
      </c>
      <c r="T44" s="65" t="s">
        <v>101</v>
      </c>
      <c r="U44" s="66" t="str">
        <f t="shared" si="5"/>
        <v>40%</v>
      </c>
      <c r="V44" s="65" t="s">
        <v>102</v>
      </c>
      <c r="W44" s="65" t="s">
        <v>103</v>
      </c>
      <c r="X44" s="65" t="s">
        <v>104</v>
      </c>
      <c r="Y44" s="67">
        <f t="shared" si="6"/>
        <v>0</v>
      </c>
      <c r="Z44" s="68" t="str">
        <f t="shared" si="7"/>
        <v>Muy Baja</v>
      </c>
      <c r="AA44" s="66">
        <f t="shared" si="8"/>
        <v>0</v>
      </c>
      <c r="AB44" s="68" t="str">
        <f t="shared" si="9"/>
        <v>Leve</v>
      </c>
      <c r="AC44" s="66">
        <f t="shared" si="10"/>
        <v>0</v>
      </c>
      <c r="AD44" s="69" t="str">
        <f t="shared" si="11"/>
        <v>Bajo</v>
      </c>
      <c r="AE44" s="65" t="s">
        <v>105</v>
      </c>
      <c r="AF44" s="70" t="s">
        <v>367</v>
      </c>
      <c r="AG44" s="60" t="s">
        <v>368</v>
      </c>
      <c r="AH44" s="71">
        <v>44652</v>
      </c>
      <c r="AI44" s="71">
        <v>44896</v>
      </c>
      <c r="AJ44" s="109" t="s">
        <v>369</v>
      </c>
      <c r="AK44" s="60">
        <v>3</v>
      </c>
      <c r="AL44" s="73" t="s">
        <v>364</v>
      </c>
      <c r="AM44" s="60">
        <v>3</v>
      </c>
      <c r="AN44" s="74" t="s">
        <v>110</v>
      </c>
      <c r="AO44" s="60">
        <v>3</v>
      </c>
      <c r="AP44" s="75" t="s">
        <v>111</v>
      </c>
      <c r="AQ44" s="76"/>
      <c r="AR44" s="76"/>
      <c r="AS44" s="77" t="s">
        <v>323</v>
      </c>
      <c r="AT44" s="96" t="s">
        <v>370</v>
      </c>
      <c r="AU44" s="88" t="s">
        <v>371</v>
      </c>
      <c r="AV44" s="100" t="s">
        <v>114</v>
      </c>
    </row>
    <row r="45" spans="1:61" ht="138.75" customHeight="1">
      <c r="A45" s="56">
        <v>15</v>
      </c>
      <c r="B45" s="110" t="s">
        <v>28</v>
      </c>
      <c r="C45" s="58" t="s">
        <v>93</v>
      </c>
      <c r="D45" s="58" t="s">
        <v>372</v>
      </c>
      <c r="E45" s="58" t="s">
        <v>373</v>
      </c>
      <c r="F45" s="58" t="s">
        <v>374</v>
      </c>
      <c r="G45" s="58" t="s">
        <v>375</v>
      </c>
      <c r="H45" s="60">
        <v>150</v>
      </c>
      <c r="I45" s="61" t="str">
        <f t="shared" ref="I45:I47" si="29">IF(H45&lt;=0,"",IF(H45&lt;=2,"Muy Baja",IF(H45&lt;=24,"Baja",IF(H45&lt;=500,"Media",IF(H45&lt;=5000,"Alta","Muy Alta")))))</f>
        <v>Media</v>
      </c>
      <c r="J45" s="62">
        <f t="shared" ref="J45:J47" si="30">IF(I45="","",IF(I45="Muy Baja",0.2,IF(I45="Baja",0.4,IF(I45="Media",0.6,IF(I45="Alta",0.8,IF(I45="Muy Alta",1,))))))</f>
        <v>0.6</v>
      </c>
      <c r="K45" s="62" t="s">
        <v>313</v>
      </c>
      <c r="L45" s="62" t="str">
        <f ca="1">IF(NOT(ISERROR(MATCH(K45,'Tabla Impacto'!$B$152:$B$154,0))),'Tabla Impacto'!$F$154&amp;"Por favor no seleccionar los criterios de impacto(Afectación Económica o presupuestal y Pérdida Reputacional)",K45)</f>
        <v xml:space="preserve">     Entre 50 y 100 SMLMV </v>
      </c>
      <c r="M45" s="61" t="str">
        <f ca="1">IF(OR(L45='Tabla Impacto'!$C$11,L45='Tabla Impacto'!$D$11),"Leve",IF(OR(L45='Tabla Impacto'!$C$12,L45='Tabla Impacto'!$D$12),"Menor",IF(OR(L45='Tabla Impacto'!$C$13,L45='Tabla Impacto'!$D$13),"Moderado",IF(OR(#REF!='Tabla Impacto'!$C$14,L45='Tabla Impacto'!$D$14),"Mayor",IF(OR(L45='Tabla Impacto'!$C$15,L51='Tabla Impacto'!$D$15),"Catastrófico","")))))</f>
        <v>Moderado</v>
      </c>
      <c r="N45" s="62">
        <f t="shared" ref="N45:N47" ca="1" si="31">IF(M45="","",IF(M45="Leve",0.2,IF(M45="Menor",0.4,IF(M45="Moderado",0.6,IF(M45="Mayor",0.8,IF(M45="Catastrófico",1,))))))</f>
        <v>0.6</v>
      </c>
      <c r="O45" s="63" t="str">
        <f t="shared" ref="O45:O47" ca="1" si="32">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Moderado</v>
      </c>
      <c r="P45" s="60">
        <v>1</v>
      </c>
      <c r="Q45" s="64" t="s">
        <v>376</v>
      </c>
      <c r="R45" s="60" t="str">
        <f t="shared" si="28"/>
        <v>Probabilidad</v>
      </c>
      <c r="S45" s="65" t="s">
        <v>100</v>
      </c>
      <c r="T45" s="65" t="s">
        <v>101</v>
      </c>
      <c r="U45" s="66" t="str">
        <f t="shared" si="5"/>
        <v>40%</v>
      </c>
      <c r="V45" s="65" t="s">
        <v>102</v>
      </c>
      <c r="W45" s="65" t="s">
        <v>103</v>
      </c>
      <c r="X45" s="65" t="s">
        <v>104</v>
      </c>
      <c r="Y45" s="67">
        <f t="shared" si="6"/>
        <v>0.36</v>
      </c>
      <c r="Z45" s="68" t="str">
        <f t="shared" si="7"/>
        <v>Baja</v>
      </c>
      <c r="AA45" s="66">
        <f t="shared" si="8"/>
        <v>0.36</v>
      </c>
      <c r="AB45" s="68" t="str">
        <f t="shared" ca="1" si="9"/>
        <v>Moderado</v>
      </c>
      <c r="AC45" s="66">
        <f t="shared" ca="1" si="10"/>
        <v>0.6</v>
      </c>
      <c r="AD45" s="69" t="str">
        <f t="shared" ca="1" si="11"/>
        <v>Moderado</v>
      </c>
      <c r="AE45" s="65" t="s">
        <v>377</v>
      </c>
      <c r="AF45" s="70" t="s">
        <v>376</v>
      </c>
      <c r="AG45" s="58" t="s">
        <v>107</v>
      </c>
      <c r="AH45" s="71">
        <v>44652</v>
      </c>
      <c r="AI45" s="71">
        <v>44896</v>
      </c>
      <c r="AJ45" s="72" t="s">
        <v>378</v>
      </c>
      <c r="AK45" s="60">
        <v>1</v>
      </c>
      <c r="AL45" s="73" t="s">
        <v>379</v>
      </c>
      <c r="AM45" s="60">
        <v>1</v>
      </c>
      <c r="AN45" s="74" t="s">
        <v>110</v>
      </c>
      <c r="AO45" s="60">
        <v>1</v>
      </c>
      <c r="AP45" s="75" t="s">
        <v>111</v>
      </c>
      <c r="AQ45" s="133" t="s">
        <v>380</v>
      </c>
      <c r="AR45" s="133" t="s">
        <v>381</v>
      </c>
      <c r="AS45" s="77" t="s">
        <v>301</v>
      </c>
      <c r="AT45" s="134" t="s">
        <v>382</v>
      </c>
      <c r="AU45" s="134" t="s">
        <v>381</v>
      </c>
      <c r="AV45" s="100" t="s">
        <v>114</v>
      </c>
      <c r="AW45" s="1"/>
      <c r="AX45" s="1"/>
      <c r="AY45" s="1"/>
      <c r="AZ45" s="1"/>
      <c r="BA45" s="1"/>
      <c r="BB45" s="1"/>
      <c r="BC45" s="1"/>
      <c r="BD45" s="1"/>
      <c r="BE45" s="1"/>
      <c r="BF45" s="1"/>
      <c r="BG45" s="1"/>
      <c r="BH45" s="1"/>
      <c r="BI45" s="1"/>
    </row>
    <row r="46" spans="1:61" ht="124.5" customHeight="1">
      <c r="A46" s="56">
        <v>16</v>
      </c>
      <c r="B46" s="110" t="s">
        <v>28</v>
      </c>
      <c r="C46" s="58" t="s">
        <v>93</v>
      </c>
      <c r="D46" s="58" t="s">
        <v>383</v>
      </c>
      <c r="E46" s="58" t="s">
        <v>384</v>
      </c>
      <c r="F46" s="58" t="s">
        <v>385</v>
      </c>
      <c r="G46" s="58" t="s">
        <v>97</v>
      </c>
      <c r="H46" s="60">
        <v>130</v>
      </c>
      <c r="I46" s="61" t="str">
        <f t="shared" si="29"/>
        <v>Media</v>
      </c>
      <c r="J46" s="62">
        <f t="shared" si="30"/>
        <v>0.6</v>
      </c>
      <c r="K46" s="62" t="s">
        <v>313</v>
      </c>
      <c r="L46" s="62" t="str">
        <f ca="1">IF(NOT(ISERROR(MATCH(K46,'Tabla Impacto'!$B$152:$B$154,0))),'Tabla Impacto'!$F$154&amp;"Por favor no seleccionar los criterios de impacto(Afectación Económica o presupuestal y Pérdida Reputacional)",K46)</f>
        <v xml:space="preserve">     Entre 50 y 100 SMLMV </v>
      </c>
      <c r="M46" s="61" t="str">
        <f ca="1">IF(OR(L46='Tabla Impacto'!$C$11,L46='Tabla Impacto'!$D$11),"Leve",IF(OR(L46='Tabla Impacto'!$C$12,L46='Tabla Impacto'!$D$12),"Menor",IF(OR(L46='Tabla Impacto'!$C$13,L46='Tabla Impacto'!$D$13),"Moderado",IF(OR(#REF!='Tabla Impacto'!$C$14,L46='Tabla Impacto'!$D$14),"Mayor",IF(OR(L46='Tabla Impacto'!$C$15,#REF!='Tabla Impacto'!$D$15),"Catastrófico","")))))</f>
        <v>Moderado</v>
      </c>
      <c r="N46" s="62">
        <f t="shared" ca="1" si="31"/>
        <v>0.6</v>
      </c>
      <c r="O46" s="63" t="str">
        <f t="shared" ca="1" si="32"/>
        <v>Moderado</v>
      </c>
      <c r="P46" s="60">
        <v>1</v>
      </c>
      <c r="Q46" s="64" t="s">
        <v>386</v>
      </c>
      <c r="R46" s="60" t="str">
        <f t="shared" si="28"/>
        <v>Probabilidad</v>
      </c>
      <c r="S46" s="65" t="s">
        <v>100</v>
      </c>
      <c r="T46" s="65" t="s">
        <v>101</v>
      </c>
      <c r="U46" s="66" t="str">
        <f t="shared" si="5"/>
        <v>40%</v>
      </c>
      <c r="V46" s="65" t="s">
        <v>102</v>
      </c>
      <c r="W46" s="65" t="s">
        <v>103</v>
      </c>
      <c r="X46" s="65" t="s">
        <v>104</v>
      </c>
      <c r="Y46" s="67">
        <f t="shared" si="6"/>
        <v>0.36</v>
      </c>
      <c r="Z46" s="68" t="str">
        <f t="shared" si="7"/>
        <v>Baja</v>
      </c>
      <c r="AA46" s="66">
        <f t="shared" si="8"/>
        <v>0.36</v>
      </c>
      <c r="AB46" s="68" t="str">
        <f t="shared" ca="1" si="9"/>
        <v>Moderado</v>
      </c>
      <c r="AC46" s="66">
        <f t="shared" ca="1" si="10"/>
        <v>0.6</v>
      </c>
      <c r="AD46" s="69" t="str">
        <f t="shared" ca="1" si="11"/>
        <v>Moderado</v>
      </c>
      <c r="AE46" s="65" t="s">
        <v>377</v>
      </c>
      <c r="AF46" s="70" t="s">
        <v>387</v>
      </c>
      <c r="AG46" s="58" t="s">
        <v>173</v>
      </c>
      <c r="AH46" s="71">
        <v>44652</v>
      </c>
      <c r="AI46" s="71">
        <v>44896</v>
      </c>
      <c r="AJ46" s="72" t="s">
        <v>388</v>
      </c>
      <c r="AK46" s="60">
        <v>1</v>
      </c>
      <c r="AL46" s="73" t="s">
        <v>389</v>
      </c>
      <c r="AM46" s="60">
        <v>1</v>
      </c>
      <c r="AN46" s="74" t="s">
        <v>110</v>
      </c>
      <c r="AO46" s="60">
        <v>1</v>
      </c>
      <c r="AP46" s="75" t="s">
        <v>111</v>
      </c>
      <c r="AQ46" s="133" t="s">
        <v>390</v>
      </c>
      <c r="AR46" s="133" t="s">
        <v>391</v>
      </c>
      <c r="AS46" s="77" t="s">
        <v>301</v>
      </c>
      <c r="AT46" s="134" t="s">
        <v>392</v>
      </c>
      <c r="AU46" s="135" t="s">
        <v>381</v>
      </c>
      <c r="AV46" s="100" t="s">
        <v>114</v>
      </c>
    </row>
    <row r="47" spans="1:61" ht="113.25" customHeight="1">
      <c r="A47" s="333">
        <v>17</v>
      </c>
      <c r="B47" s="340" t="s">
        <v>28</v>
      </c>
      <c r="C47" s="338" t="s">
        <v>93</v>
      </c>
      <c r="D47" s="338" t="s">
        <v>393</v>
      </c>
      <c r="E47" s="338" t="s">
        <v>394</v>
      </c>
      <c r="F47" s="338" t="s">
        <v>395</v>
      </c>
      <c r="G47" s="338" t="s">
        <v>396</v>
      </c>
      <c r="H47" s="333">
        <v>100</v>
      </c>
      <c r="I47" s="336" t="str">
        <f t="shared" si="29"/>
        <v>Media</v>
      </c>
      <c r="J47" s="337">
        <f t="shared" si="30"/>
        <v>0.6</v>
      </c>
      <c r="K47" s="338" t="s">
        <v>313</v>
      </c>
      <c r="L47" s="337" t="str">
        <f ca="1">IF(NOT(ISERROR(MATCH(K47,'Tabla Impacto'!$B$152:$B$154,0))),'Tabla Impacto'!$F$154&amp;"Por favor no seleccionar los criterios de impacto(Afectación Económica o presupuestal y Pérdida Reputacional)",K47)</f>
        <v xml:space="preserve">     Entre 50 y 100 SMLMV </v>
      </c>
      <c r="M47" s="336" t="str">
        <f ca="1">IF(OR(L47='Tabla Impacto'!$C$11,L47='Tabla Impacto'!$D$11),"Leve",IF(OR(L47='Tabla Impacto'!$C$12,L47='Tabla Impacto'!$D$12),"Menor",IF(OR(L47='Tabla Impacto'!$C$13,L47='Tabla Impacto'!$D$13),"Moderado",IF(OR(#REF!='Tabla Impacto'!$C$14,L47='Tabla Impacto'!$D$14),"Mayor",IF(OR(L47='Tabla Impacto'!$C$15,L40='Tabla Impacto'!$D$15),"Catastrófico","")))))</f>
        <v>Moderado</v>
      </c>
      <c r="N47" s="337">
        <f t="shared" ca="1" si="31"/>
        <v>0.6</v>
      </c>
      <c r="O47" s="339" t="str">
        <f t="shared" ca="1" si="32"/>
        <v>Moderado</v>
      </c>
      <c r="P47" s="60">
        <v>1</v>
      </c>
      <c r="Q47" s="136" t="s">
        <v>397</v>
      </c>
      <c r="R47" s="60" t="str">
        <f t="shared" si="28"/>
        <v>Probabilidad</v>
      </c>
      <c r="S47" s="65" t="s">
        <v>100</v>
      </c>
      <c r="T47" s="65" t="s">
        <v>101</v>
      </c>
      <c r="U47" s="66" t="str">
        <f t="shared" si="5"/>
        <v>40%</v>
      </c>
      <c r="V47" s="65" t="s">
        <v>398</v>
      </c>
      <c r="W47" s="65" t="s">
        <v>103</v>
      </c>
      <c r="X47" s="65" t="s">
        <v>399</v>
      </c>
      <c r="Y47" s="67">
        <f t="shared" si="6"/>
        <v>0.36</v>
      </c>
      <c r="Z47" s="68" t="str">
        <f t="shared" si="7"/>
        <v>Baja</v>
      </c>
      <c r="AA47" s="66">
        <f t="shared" si="8"/>
        <v>0.36</v>
      </c>
      <c r="AB47" s="68" t="str">
        <f t="shared" ca="1" si="9"/>
        <v>Moderado</v>
      </c>
      <c r="AC47" s="66">
        <f t="shared" ca="1" si="10"/>
        <v>0.6</v>
      </c>
      <c r="AD47" s="69" t="str">
        <f t="shared" ca="1" si="11"/>
        <v>Moderado</v>
      </c>
      <c r="AE47" s="65" t="s">
        <v>105</v>
      </c>
      <c r="AF47" s="79" t="s">
        <v>400</v>
      </c>
      <c r="AG47" s="60" t="s">
        <v>120</v>
      </c>
      <c r="AH47" s="71">
        <v>44652</v>
      </c>
      <c r="AI47" s="71">
        <v>44592</v>
      </c>
      <c r="AJ47" s="79" t="s">
        <v>401</v>
      </c>
      <c r="AK47" s="60">
        <v>1</v>
      </c>
      <c r="AL47" s="64" t="s">
        <v>402</v>
      </c>
      <c r="AM47" s="60">
        <v>1</v>
      </c>
      <c r="AN47" s="74" t="s">
        <v>110</v>
      </c>
      <c r="AO47" s="60">
        <v>1</v>
      </c>
      <c r="AP47" s="75" t="s">
        <v>111</v>
      </c>
      <c r="AQ47" s="133" t="s">
        <v>403</v>
      </c>
      <c r="AR47" s="133"/>
      <c r="AS47" s="77" t="s">
        <v>404</v>
      </c>
      <c r="AT47" s="134" t="s">
        <v>405</v>
      </c>
      <c r="AU47" s="135" t="s">
        <v>406</v>
      </c>
      <c r="AV47" s="100" t="s">
        <v>114</v>
      </c>
    </row>
    <row r="48" spans="1:61" ht="119.25" customHeight="1">
      <c r="A48" s="334"/>
      <c r="B48" s="341"/>
      <c r="C48" s="334"/>
      <c r="D48" s="334"/>
      <c r="E48" s="334"/>
      <c r="F48" s="334"/>
      <c r="G48" s="334"/>
      <c r="H48" s="334"/>
      <c r="I48" s="334"/>
      <c r="J48" s="334"/>
      <c r="K48" s="334"/>
      <c r="L48" s="334"/>
      <c r="M48" s="334"/>
      <c r="N48" s="334"/>
      <c r="O48" s="334"/>
      <c r="P48" s="60">
        <v>2</v>
      </c>
      <c r="Q48" s="136" t="s">
        <v>407</v>
      </c>
      <c r="R48" s="60" t="str">
        <f t="shared" si="28"/>
        <v>Impacto</v>
      </c>
      <c r="S48" s="65" t="s">
        <v>191</v>
      </c>
      <c r="T48" s="65" t="s">
        <v>226</v>
      </c>
      <c r="U48" s="66" t="str">
        <f t="shared" si="5"/>
        <v>35%</v>
      </c>
      <c r="V48" s="65" t="s">
        <v>398</v>
      </c>
      <c r="W48" s="65" t="s">
        <v>103</v>
      </c>
      <c r="X48" s="65" t="s">
        <v>399</v>
      </c>
      <c r="Y48" s="67">
        <f t="shared" si="6"/>
        <v>0</v>
      </c>
      <c r="Z48" s="68" t="str">
        <f t="shared" si="7"/>
        <v>Muy Baja</v>
      </c>
      <c r="AA48" s="66">
        <f t="shared" si="8"/>
        <v>0</v>
      </c>
      <c r="AB48" s="68" t="str">
        <f t="shared" si="9"/>
        <v>Leve</v>
      </c>
      <c r="AC48" s="66">
        <f t="shared" si="10"/>
        <v>0</v>
      </c>
      <c r="AD48" s="69" t="str">
        <f t="shared" si="11"/>
        <v>Bajo</v>
      </c>
      <c r="AE48" s="65" t="s">
        <v>105</v>
      </c>
      <c r="AF48" s="79" t="s">
        <v>408</v>
      </c>
      <c r="AG48" s="60" t="s">
        <v>120</v>
      </c>
      <c r="AH48" s="71">
        <v>44652</v>
      </c>
      <c r="AI48" s="71">
        <v>44592</v>
      </c>
      <c r="AJ48" s="79" t="s">
        <v>401</v>
      </c>
      <c r="AK48" s="60">
        <v>2</v>
      </c>
      <c r="AL48" s="64" t="s">
        <v>402</v>
      </c>
      <c r="AM48" s="60">
        <v>2</v>
      </c>
      <c r="AN48" s="74" t="s">
        <v>110</v>
      </c>
      <c r="AO48" s="60">
        <v>2</v>
      </c>
      <c r="AP48" s="75" t="s">
        <v>111</v>
      </c>
      <c r="AQ48" s="133" t="s">
        <v>409</v>
      </c>
      <c r="AR48" s="133" t="s">
        <v>391</v>
      </c>
      <c r="AS48" s="77" t="s">
        <v>301</v>
      </c>
      <c r="AT48" s="137" t="s">
        <v>410</v>
      </c>
      <c r="AU48" s="133" t="s">
        <v>391</v>
      </c>
      <c r="AV48" s="100" t="s">
        <v>114</v>
      </c>
    </row>
    <row r="49" spans="1:48" ht="109.5" customHeight="1">
      <c r="A49" s="335"/>
      <c r="B49" s="342"/>
      <c r="C49" s="335"/>
      <c r="D49" s="335"/>
      <c r="E49" s="335"/>
      <c r="F49" s="335"/>
      <c r="G49" s="335"/>
      <c r="H49" s="335"/>
      <c r="I49" s="335"/>
      <c r="J49" s="335"/>
      <c r="K49" s="335"/>
      <c r="L49" s="335"/>
      <c r="M49" s="335"/>
      <c r="N49" s="335"/>
      <c r="O49" s="335"/>
      <c r="P49" s="60">
        <v>3</v>
      </c>
      <c r="Q49" s="136" t="s">
        <v>411</v>
      </c>
      <c r="R49" s="60" t="str">
        <f t="shared" si="28"/>
        <v>Probabilidad</v>
      </c>
      <c r="S49" s="65" t="s">
        <v>138</v>
      </c>
      <c r="T49" s="65" t="s">
        <v>101</v>
      </c>
      <c r="U49" s="66" t="str">
        <f t="shared" si="5"/>
        <v>30%</v>
      </c>
      <c r="V49" s="65" t="s">
        <v>102</v>
      </c>
      <c r="W49" s="65" t="s">
        <v>192</v>
      </c>
      <c r="X49" s="65" t="s">
        <v>104</v>
      </c>
      <c r="Y49" s="67">
        <f t="shared" si="6"/>
        <v>0</v>
      </c>
      <c r="Z49" s="68" t="str">
        <f t="shared" si="7"/>
        <v>Muy Baja</v>
      </c>
      <c r="AA49" s="66">
        <f t="shared" si="8"/>
        <v>0</v>
      </c>
      <c r="AB49" s="68" t="str">
        <f t="shared" si="9"/>
        <v>Leve</v>
      </c>
      <c r="AC49" s="66">
        <f t="shared" si="10"/>
        <v>0</v>
      </c>
      <c r="AD49" s="69" t="str">
        <f t="shared" si="11"/>
        <v>Bajo</v>
      </c>
      <c r="AE49" s="65" t="s">
        <v>105</v>
      </c>
      <c r="AF49" s="79" t="s">
        <v>412</v>
      </c>
      <c r="AG49" s="60" t="s">
        <v>120</v>
      </c>
      <c r="AH49" s="71">
        <v>44652</v>
      </c>
      <c r="AI49" s="71">
        <v>44592</v>
      </c>
      <c r="AJ49" s="79" t="s">
        <v>401</v>
      </c>
      <c r="AK49" s="60">
        <v>3</v>
      </c>
      <c r="AL49" s="64" t="s">
        <v>402</v>
      </c>
      <c r="AM49" s="60">
        <v>3</v>
      </c>
      <c r="AN49" s="74" t="s">
        <v>110</v>
      </c>
      <c r="AO49" s="60">
        <v>3</v>
      </c>
      <c r="AP49" s="75" t="s">
        <v>111</v>
      </c>
      <c r="AQ49" s="133" t="s">
        <v>413</v>
      </c>
      <c r="AR49" s="133" t="s">
        <v>414</v>
      </c>
      <c r="AS49" s="77" t="s">
        <v>301</v>
      </c>
      <c r="AT49" s="134" t="s">
        <v>415</v>
      </c>
      <c r="AU49" s="138" t="s">
        <v>414</v>
      </c>
      <c r="AV49" s="100" t="s">
        <v>114</v>
      </c>
    </row>
    <row r="50" spans="1:48" ht="135.75" customHeight="1">
      <c r="A50" s="56">
        <v>18</v>
      </c>
      <c r="B50" s="110" t="s">
        <v>28</v>
      </c>
      <c r="C50" s="58" t="s">
        <v>265</v>
      </c>
      <c r="D50" s="58" t="s">
        <v>416</v>
      </c>
      <c r="E50" s="58" t="s">
        <v>417</v>
      </c>
      <c r="F50" s="58" t="s">
        <v>418</v>
      </c>
      <c r="G50" s="58" t="s">
        <v>97</v>
      </c>
      <c r="H50" s="60">
        <v>130</v>
      </c>
      <c r="I50" s="61" t="str">
        <f t="shared" ref="I50:I53" si="33">IF(H50&lt;=0,"",IF(H50&lt;=2,"Muy Baja",IF(H50&lt;=24,"Baja",IF(H50&lt;=500,"Media",IF(H50&lt;=5000,"Alta","Muy Alta")))))</f>
        <v>Media</v>
      </c>
      <c r="J50" s="62">
        <f t="shared" ref="J50:J53" si="34">IF(I50="","",IF(I50="Muy Baja",0.2,IF(I50="Baja",0.4,IF(I50="Media",0.6,IF(I50="Alta",0.8,IF(I50="Muy Alta",1,))))))</f>
        <v>0.6</v>
      </c>
      <c r="K50" s="62" t="s">
        <v>313</v>
      </c>
      <c r="L50" s="62" t="str">
        <f ca="1">IF(NOT(ISERROR(MATCH(K50,'Tabla Impacto'!$B$152:$B$154,0))),'Tabla Impacto'!$F$154&amp;"Por favor no seleccionar los criterios de impacto(Afectación Económica o presupuestal y Pérdida Reputacional)",K50)</f>
        <v xml:space="preserve">     Entre 50 y 100 SMLMV </v>
      </c>
      <c r="M50" s="61" t="str">
        <f ca="1">IF(OR(L50='Tabla Impacto'!$C$11,L50='Tabla Impacto'!$D$11),"Leve",IF(OR(L50='Tabla Impacto'!$C$12,L50='Tabla Impacto'!$D$12),"Menor",IF(OR(L50='Tabla Impacto'!$C$13,L50='Tabla Impacto'!$D$13),"Moderado",IF(OR(#REF!='Tabla Impacto'!$C$14,L50='Tabla Impacto'!$D$14),"Mayor",IF(OR(L50='Tabla Impacto'!$C$15,#REF!='Tabla Impacto'!$D$15),"Catastrófico","")))))</f>
        <v>Moderado</v>
      </c>
      <c r="N50" s="62">
        <f t="shared" ref="N50:N53" ca="1" si="35">IF(M50="","",IF(M50="Leve",0.2,IF(M50="Menor",0.4,IF(M50="Moderado",0.6,IF(M50="Mayor",0.8,IF(M50="Catastrófico",1,))))))</f>
        <v>0.6</v>
      </c>
      <c r="O50" s="63" t="str">
        <f t="shared" ref="O50:O53" ca="1" si="36">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Moderado</v>
      </c>
      <c r="P50" s="60">
        <v>1</v>
      </c>
      <c r="Q50" s="64" t="s">
        <v>419</v>
      </c>
      <c r="R50" s="60" t="str">
        <f t="shared" si="28"/>
        <v>Probabilidad</v>
      </c>
      <c r="S50" s="65" t="s">
        <v>100</v>
      </c>
      <c r="T50" s="65" t="s">
        <v>101</v>
      </c>
      <c r="U50" s="66" t="str">
        <f t="shared" si="5"/>
        <v>40%</v>
      </c>
      <c r="V50" s="65" t="s">
        <v>102</v>
      </c>
      <c r="W50" s="65" t="s">
        <v>103</v>
      </c>
      <c r="X50" s="65" t="s">
        <v>104</v>
      </c>
      <c r="Y50" s="67">
        <f t="shared" si="6"/>
        <v>0.36</v>
      </c>
      <c r="Z50" s="68" t="str">
        <f t="shared" si="7"/>
        <v>Baja</v>
      </c>
      <c r="AA50" s="66">
        <f t="shared" si="8"/>
        <v>0.36</v>
      </c>
      <c r="AB50" s="68" t="str">
        <f t="shared" ca="1" si="9"/>
        <v>Moderado</v>
      </c>
      <c r="AC50" s="66">
        <f t="shared" ca="1" si="10"/>
        <v>0.6</v>
      </c>
      <c r="AD50" s="69" t="str">
        <f t="shared" ca="1" si="11"/>
        <v>Moderado</v>
      </c>
      <c r="AE50" s="65" t="s">
        <v>377</v>
      </c>
      <c r="AF50" s="70" t="s">
        <v>419</v>
      </c>
      <c r="AG50" s="58" t="s">
        <v>107</v>
      </c>
      <c r="AH50" s="71">
        <v>44652</v>
      </c>
      <c r="AI50" s="71">
        <v>44896</v>
      </c>
      <c r="AJ50" s="72" t="s">
        <v>420</v>
      </c>
      <c r="AK50" s="60">
        <v>1</v>
      </c>
      <c r="AL50" s="73" t="s">
        <v>421</v>
      </c>
      <c r="AM50" s="60">
        <v>1</v>
      </c>
      <c r="AN50" s="74" t="s">
        <v>110</v>
      </c>
      <c r="AO50" s="60">
        <v>1</v>
      </c>
      <c r="AP50" s="75" t="s">
        <v>111</v>
      </c>
      <c r="AQ50" s="139" t="s">
        <v>422</v>
      </c>
      <c r="AR50" s="133" t="s">
        <v>391</v>
      </c>
      <c r="AS50" s="77" t="s">
        <v>301</v>
      </c>
      <c r="AT50" s="140" t="s">
        <v>423</v>
      </c>
      <c r="AU50" s="133" t="s">
        <v>391</v>
      </c>
      <c r="AV50" s="100" t="s">
        <v>114</v>
      </c>
    </row>
    <row r="51" spans="1:48" ht="117" customHeight="1">
      <c r="A51" s="56">
        <v>19</v>
      </c>
      <c r="B51" s="141" t="s">
        <v>29</v>
      </c>
      <c r="C51" s="58" t="s">
        <v>93</v>
      </c>
      <c r="D51" s="72" t="s">
        <v>424</v>
      </c>
      <c r="E51" s="72" t="s">
        <v>425</v>
      </c>
      <c r="F51" s="58" t="s">
        <v>426</v>
      </c>
      <c r="G51" s="58" t="s">
        <v>97</v>
      </c>
      <c r="H51" s="60">
        <v>24</v>
      </c>
      <c r="I51" s="61" t="str">
        <f t="shared" si="33"/>
        <v>Baja</v>
      </c>
      <c r="J51" s="62">
        <f t="shared" si="34"/>
        <v>0.4</v>
      </c>
      <c r="K51" s="62" t="s">
        <v>269</v>
      </c>
      <c r="L51" s="62" t="str">
        <f ca="1">IF(NOT(ISERROR(MATCH(K51,'Tabla Impacto'!$B$152:$B$154,0))),'Tabla Impacto'!$F$154&amp;"Por favor no seleccionar los criterios de impacto(Afectación Económica o presupuestal y Pérdida Reputacional)",K51)</f>
        <v xml:space="preserve">     Afectación menor a 10 SMLMV .</v>
      </c>
      <c r="M51" s="61" t="str">
        <f ca="1">IF(OR(L51='Tabla Impacto'!$C$11,L51='Tabla Impacto'!$D$11),"Leve",IF(OR(L51='Tabla Impacto'!$C$12,L51='Tabla Impacto'!$D$12),"Menor",IF(OR(L51='Tabla Impacto'!$C$13,L51='Tabla Impacto'!$D$13),"Moderado",IF(OR(#REF!='Tabla Impacto'!$C$14,L51='Tabla Impacto'!$D$14),"Mayor",IF(OR(L51='Tabla Impacto'!$C$15,L22='Tabla Impacto'!$D$15),"Catastrófico","")))))</f>
        <v>Leve</v>
      </c>
      <c r="N51" s="62">
        <f t="shared" ca="1" si="35"/>
        <v>0.2</v>
      </c>
      <c r="O51" s="63" t="str">
        <f t="shared" ca="1" si="36"/>
        <v>Bajo</v>
      </c>
      <c r="P51" s="60">
        <v>1</v>
      </c>
      <c r="Q51" s="64" t="s">
        <v>427</v>
      </c>
      <c r="R51" s="60" t="str">
        <f t="shared" si="28"/>
        <v>Probabilidad</v>
      </c>
      <c r="S51" s="65" t="s">
        <v>100</v>
      </c>
      <c r="T51" s="65" t="s">
        <v>101</v>
      </c>
      <c r="U51" s="66" t="str">
        <f t="shared" si="5"/>
        <v>40%</v>
      </c>
      <c r="V51" s="65" t="s">
        <v>102</v>
      </c>
      <c r="W51" s="65" t="s">
        <v>103</v>
      </c>
      <c r="X51" s="65" t="s">
        <v>104</v>
      </c>
      <c r="Y51" s="67">
        <f t="shared" si="6"/>
        <v>0.24</v>
      </c>
      <c r="Z51" s="68" t="str">
        <f t="shared" si="7"/>
        <v>Baja</v>
      </c>
      <c r="AA51" s="66">
        <f t="shared" si="8"/>
        <v>0.24</v>
      </c>
      <c r="AB51" s="68" t="str">
        <f t="shared" ca="1" si="9"/>
        <v>Leve</v>
      </c>
      <c r="AC51" s="66">
        <f t="shared" ca="1" si="10"/>
        <v>0.2</v>
      </c>
      <c r="AD51" s="69" t="str">
        <f t="shared" ca="1" si="11"/>
        <v>Bajo</v>
      </c>
      <c r="AE51" s="65" t="s">
        <v>105</v>
      </c>
      <c r="AF51" s="70" t="s">
        <v>427</v>
      </c>
      <c r="AG51" s="58" t="s">
        <v>107</v>
      </c>
      <c r="AH51" s="71">
        <v>44652</v>
      </c>
      <c r="AI51" s="71">
        <v>44896</v>
      </c>
      <c r="AJ51" s="95" t="s">
        <v>428</v>
      </c>
      <c r="AK51" s="60">
        <v>1</v>
      </c>
      <c r="AL51" s="73" t="s">
        <v>429</v>
      </c>
      <c r="AM51" s="60">
        <v>1</v>
      </c>
      <c r="AN51" s="74" t="s">
        <v>110</v>
      </c>
      <c r="AO51" s="60">
        <v>1</v>
      </c>
      <c r="AP51" s="75" t="s">
        <v>111</v>
      </c>
      <c r="AQ51" s="139" t="s">
        <v>430</v>
      </c>
      <c r="AR51" s="133" t="s">
        <v>414</v>
      </c>
      <c r="AS51" s="77" t="s">
        <v>301</v>
      </c>
      <c r="AT51" s="134" t="s">
        <v>431</v>
      </c>
      <c r="AU51" s="138" t="s">
        <v>414</v>
      </c>
      <c r="AV51" s="100" t="s">
        <v>114</v>
      </c>
    </row>
    <row r="52" spans="1:48" ht="387" customHeight="1">
      <c r="A52" s="60">
        <v>20</v>
      </c>
      <c r="B52" s="90" t="s">
        <v>30</v>
      </c>
      <c r="C52" s="58" t="s">
        <v>93</v>
      </c>
      <c r="D52" s="58" t="s">
        <v>432</v>
      </c>
      <c r="E52" s="58" t="s">
        <v>433</v>
      </c>
      <c r="F52" s="58" t="s">
        <v>434</v>
      </c>
      <c r="G52" s="58" t="s">
        <v>435</v>
      </c>
      <c r="H52" s="60">
        <v>12</v>
      </c>
      <c r="I52" s="61" t="str">
        <f t="shared" si="33"/>
        <v>Baja</v>
      </c>
      <c r="J52" s="62">
        <f t="shared" si="34"/>
        <v>0.4</v>
      </c>
      <c r="K52" s="58" t="s">
        <v>98</v>
      </c>
      <c r="L52" s="62"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61" t="str">
        <f ca="1">IF(OR(L52='Tabla Impacto'!$C$11,L52='Tabla Impacto'!$D$11),"Leve",IF(OR(L52='Tabla Impacto'!$C$12,L52='Tabla Impacto'!$D$12),"Menor",IF(OR(L52='Tabla Impacto'!$C$13,L52='Tabla Impacto'!$D$13),"Moderado",IF(OR(#REF!='Tabla Impacto'!$C$14,L52='Tabla Impacto'!$D$14),"Mayor",IF(OR(L52='Tabla Impacto'!$C$15,#REF!='Tabla Impacto'!$D$15),"Catastrófico","")))))</f>
        <v>Moderado</v>
      </c>
      <c r="N52" s="62">
        <f t="shared" ca="1" si="35"/>
        <v>0.6</v>
      </c>
      <c r="O52" s="63" t="str">
        <f t="shared" ca="1" si="36"/>
        <v>Moderado</v>
      </c>
      <c r="P52" s="60">
        <v>1</v>
      </c>
      <c r="Q52" s="142" t="s">
        <v>436</v>
      </c>
      <c r="R52" s="60" t="str">
        <f t="shared" si="28"/>
        <v>Probabilidad</v>
      </c>
      <c r="S52" s="65" t="s">
        <v>100</v>
      </c>
      <c r="T52" s="65" t="s">
        <v>101</v>
      </c>
      <c r="U52" s="66" t="str">
        <f t="shared" si="5"/>
        <v>40%</v>
      </c>
      <c r="V52" s="65" t="s">
        <v>102</v>
      </c>
      <c r="W52" s="65" t="s">
        <v>103</v>
      </c>
      <c r="X52" s="65" t="s">
        <v>104</v>
      </c>
      <c r="Y52" s="67">
        <f t="shared" si="6"/>
        <v>0.24</v>
      </c>
      <c r="Z52" s="68" t="str">
        <f t="shared" si="7"/>
        <v>Baja</v>
      </c>
      <c r="AA52" s="66">
        <f t="shared" si="8"/>
        <v>0.24</v>
      </c>
      <c r="AB52" s="68" t="str">
        <f t="shared" ca="1" si="9"/>
        <v>Moderado</v>
      </c>
      <c r="AC52" s="66">
        <f t="shared" ca="1" si="10"/>
        <v>0.6</v>
      </c>
      <c r="AD52" s="69" t="str">
        <f t="shared" ca="1" si="11"/>
        <v>Moderado</v>
      </c>
      <c r="AE52" s="65" t="s">
        <v>105</v>
      </c>
      <c r="AF52" s="70" t="s">
        <v>437</v>
      </c>
      <c r="AG52" s="58" t="s">
        <v>227</v>
      </c>
      <c r="AH52" s="71">
        <v>44652</v>
      </c>
      <c r="AI52" s="71">
        <v>44573</v>
      </c>
      <c r="AJ52" s="64" t="s">
        <v>438</v>
      </c>
      <c r="AK52" s="60">
        <v>1</v>
      </c>
      <c r="AL52" s="64" t="s">
        <v>439</v>
      </c>
      <c r="AM52" s="60">
        <v>1</v>
      </c>
      <c r="AN52" s="74" t="s">
        <v>110</v>
      </c>
      <c r="AO52" s="60">
        <v>1</v>
      </c>
      <c r="AP52" s="75" t="s">
        <v>111</v>
      </c>
      <c r="AQ52" s="143" t="s">
        <v>440</v>
      </c>
      <c r="AR52" s="77" t="s">
        <v>441</v>
      </c>
      <c r="AS52" s="77" t="s">
        <v>301</v>
      </c>
      <c r="AT52" s="87" t="s">
        <v>442</v>
      </c>
      <c r="AU52" s="78"/>
      <c r="AV52" s="100" t="s">
        <v>114</v>
      </c>
    </row>
    <row r="53" spans="1:48" ht="162.75" customHeight="1">
      <c r="A53" s="333">
        <v>21</v>
      </c>
      <c r="B53" s="343" t="s">
        <v>30</v>
      </c>
      <c r="C53" s="338" t="s">
        <v>93</v>
      </c>
      <c r="D53" s="338" t="s">
        <v>443</v>
      </c>
      <c r="E53" s="338" t="s">
        <v>444</v>
      </c>
      <c r="F53" s="338" t="s">
        <v>445</v>
      </c>
      <c r="G53" s="338" t="s">
        <v>97</v>
      </c>
      <c r="H53" s="333">
        <v>12</v>
      </c>
      <c r="I53" s="336" t="str">
        <f t="shared" si="33"/>
        <v>Baja</v>
      </c>
      <c r="J53" s="337">
        <f t="shared" si="34"/>
        <v>0.4</v>
      </c>
      <c r="K53" s="338" t="s">
        <v>98</v>
      </c>
      <c r="L53" s="337" t="str">
        <f ca="1">IF(NOT(ISERROR(MATCH(K53,'Tabla Impacto'!$B$152:$B$154,0))),'Tabla Impacto'!$F$154&amp;"Por favor no seleccionar los criterios de impacto(Afectación Económica o presupuestal y Pérdida Reputacional)",K53)</f>
        <v xml:space="preserve">     El riesgo afecta la imagen de la entidad con algunos usuarios de relevancia frente al logro de los objetivos</v>
      </c>
      <c r="M53" s="336" t="str">
        <f ca="1">IF(OR(L53='Tabla Impacto'!$C$11,L53='Tabla Impacto'!$D$11),"Leve",IF(OR(L53='Tabla Impacto'!$C$12,L53='Tabla Impacto'!$D$12),"Menor",IF(OR(L53='Tabla Impacto'!$C$13,L53='Tabla Impacto'!$D$13),"Moderado",IF(OR(#REF!='Tabla Impacto'!$C$14,L53='Tabla Impacto'!$D$14),"Mayor",IF(OR(L53='Tabla Impacto'!$C$15,#REF!='Tabla Impacto'!$D$15),"Catastrófico","")))))</f>
        <v>Moderado</v>
      </c>
      <c r="N53" s="337">
        <f t="shared" ca="1" si="35"/>
        <v>0.6</v>
      </c>
      <c r="O53" s="339" t="str">
        <f t="shared" ca="1" si="36"/>
        <v>Moderado</v>
      </c>
      <c r="P53" s="60">
        <v>1</v>
      </c>
      <c r="Q53" s="142" t="s">
        <v>446</v>
      </c>
      <c r="R53" s="60" t="str">
        <f t="shared" si="28"/>
        <v>Probabilidad</v>
      </c>
      <c r="S53" s="65" t="s">
        <v>100</v>
      </c>
      <c r="T53" s="65" t="s">
        <v>101</v>
      </c>
      <c r="U53" s="66" t="str">
        <f t="shared" si="5"/>
        <v>40%</v>
      </c>
      <c r="V53" s="65" t="s">
        <v>102</v>
      </c>
      <c r="W53" s="65" t="s">
        <v>103</v>
      </c>
      <c r="X53" s="65" t="s">
        <v>104</v>
      </c>
      <c r="Y53" s="67">
        <f t="shared" si="6"/>
        <v>0.24</v>
      </c>
      <c r="Z53" s="68" t="str">
        <f t="shared" si="7"/>
        <v>Baja</v>
      </c>
      <c r="AA53" s="66">
        <f t="shared" si="8"/>
        <v>0.24</v>
      </c>
      <c r="AB53" s="68" t="str">
        <f t="shared" ca="1" si="9"/>
        <v>Moderado</v>
      </c>
      <c r="AC53" s="66">
        <f t="shared" ca="1" si="10"/>
        <v>0.6</v>
      </c>
      <c r="AD53" s="69" t="str">
        <f t="shared" ca="1" si="11"/>
        <v>Moderado</v>
      </c>
      <c r="AE53" s="65" t="s">
        <v>105</v>
      </c>
      <c r="AF53" s="70" t="s">
        <v>447</v>
      </c>
      <c r="AG53" s="58" t="s">
        <v>227</v>
      </c>
      <c r="AH53" s="71">
        <v>44652</v>
      </c>
      <c r="AI53" s="71">
        <v>44573</v>
      </c>
      <c r="AJ53" s="95" t="s">
        <v>448</v>
      </c>
      <c r="AK53" s="60">
        <v>1</v>
      </c>
      <c r="AL53" s="64" t="s">
        <v>449</v>
      </c>
      <c r="AM53" s="60">
        <v>1</v>
      </c>
      <c r="AN53" s="74" t="s">
        <v>110</v>
      </c>
      <c r="AO53" s="60">
        <v>1</v>
      </c>
      <c r="AP53" s="75" t="s">
        <v>111</v>
      </c>
      <c r="AQ53" s="144" t="s">
        <v>450</v>
      </c>
      <c r="AR53" s="101" t="s">
        <v>451</v>
      </c>
      <c r="AS53" s="77" t="s">
        <v>301</v>
      </c>
      <c r="AT53" s="87" t="s">
        <v>452</v>
      </c>
      <c r="AU53" s="106" t="s">
        <v>453</v>
      </c>
      <c r="AV53" s="100" t="s">
        <v>114</v>
      </c>
    </row>
    <row r="54" spans="1:48" ht="136.5" customHeight="1">
      <c r="A54" s="334"/>
      <c r="B54" s="341"/>
      <c r="C54" s="334"/>
      <c r="D54" s="334"/>
      <c r="E54" s="334"/>
      <c r="F54" s="334"/>
      <c r="G54" s="334"/>
      <c r="H54" s="334"/>
      <c r="I54" s="334"/>
      <c r="J54" s="334"/>
      <c r="K54" s="334"/>
      <c r="L54" s="334"/>
      <c r="M54" s="334"/>
      <c r="N54" s="334"/>
      <c r="O54" s="334"/>
      <c r="P54" s="60">
        <v>2</v>
      </c>
      <c r="Q54" s="64" t="s">
        <v>454</v>
      </c>
      <c r="R54" s="60" t="str">
        <f t="shared" si="28"/>
        <v>Probabilidad</v>
      </c>
      <c r="S54" s="65" t="s">
        <v>100</v>
      </c>
      <c r="T54" s="65" t="s">
        <v>101</v>
      </c>
      <c r="U54" s="66" t="str">
        <f t="shared" si="5"/>
        <v>40%</v>
      </c>
      <c r="V54" s="65" t="s">
        <v>102</v>
      </c>
      <c r="W54" s="65" t="s">
        <v>103</v>
      </c>
      <c r="X54" s="65" t="s">
        <v>104</v>
      </c>
      <c r="Y54" s="67">
        <f t="shared" si="6"/>
        <v>0</v>
      </c>
      <c r="Z54" s="68" t="str">
        <f t="shared" si="7"/>
        <v>Muy Baja</v>
      </c>
      <c r="AA54" s="66">
        <f t="shared" si="8"/>
        <v>0</v>
      </c>
      <c r="AB54" s="68" t="str">
        <f t="shared" si="9"/>
        <v>Leve</v>
      </c>
      <c r="AC54" s="66">
        <f t="shared" si="10"/>
        <v>0</v>
      </c>
      <c r="AD54" s="69" t="str">
        <f t="shared" si="11"/>
        <v>Bajo</v>
      </c>
      <c r="AE54" s="65" t="s">
        <v>105</v>
      </c>
      <c r="AF54" s="70" t="s">
        <v>455</v>
      </c>
      <c r="AG54" s="58" t="s">
        <v>456</v>
      </c>
      <c r="AH54" s="71">
        <v>44652</v>
      </c>
      <c r="AI54" s="71">
        <v>44573</v>
      </c>
      <c r="AJ54" s="95" t="s">
        <v>457</v>
      </c>
      <c r="AK54" s="60">
        <v>2</v>
      </c>
      <c r="AL54" s="64" t="s">
        <v>458</v>
      </c>
      <c r="AM54" s="60">
        <v>2</v>
      </c>
      <c r="AN54" s="74" t="s">
        <v>110</v>
      </c>
      <c r="AO54" s="60">
        <v>2</v>
      </c>
      <c r="AP54" s="75" t="s">
        <v>111</v>
      </c>
      <c r="AQ54" s="144" t="s">
        <v>459</v>
      </c>
      <c r="AR54" s="103" t="s">
        <v>460</v>
      </c>
      <c r="AS54" s="77" t="s">
        <v>301</v>
      </c>
      <c r="AT54" s="87" t="s">
        <v>461</v>
      </c>
      <c r="AU54" s="89" t="s">
        <v>462</v>
      </c>
      <c r="AV54" s="100" t="s">
        <v>114</v>
      </c>
    </row>
    <row r="55" spans="1:48" ht="146.25" customHeight="1">
      <c r="A55" s="334"/>
      <c r="B55" s="341"/>
      <c r="C55" s="335"/>
      <c r="D55" s="335"/>
      <c r="E55" s="335"/>
      <c r="F55" s="335"/>
      <c r="G55" s="335"/>
      <c r="H55" s="335"/>
      <c r="I55" s="335"/>
      <c r="J55" s="335"/>
      <c r="K55" s="335"/>
      <c r="L55" s="335"/>
      <c r="M55" s="335"/>
      <c r="N55" s="335"/>
      <c r="O55" s="335"/>
      <c r="P55" s="60">
        <v>3</v>
      </c>
      <c r="Q55" s="64" t="s">
        <v>463</v>
      </c>
      <c r="R55" s="60" t="str">
        <f t="shared" si="28"/>
        <v>Probabilidad</v>
      </c>
      <c r="S55" s="65" t="s">
        <v>100</v>
      </c>
      <c r="T55" s="65" t="s">
        <v>101</v>
      </c>
      <c r="U55" s="66" t="str">
        <f t="shared" si="5"/>
        <v>40%</v>
      </c>
      <c r="V55" s="65" t="s">
        <v>102</v>
      </c>
      <c r="W55" s="65" t="s">
        <v>103</v>
      </c>
      <c r="X55" s="65" t="s">
        <v>104</v>
      </c>
      <c r="Y55" s="67">
        <f t="shared" si="6"/>
        <v>0</v>
      </c>
      <c r="Z55" s="68" t="str">
        <f t="shared" si="7"/>
        <v>Muy Baja</v>
      </c>
      <c r="AA55" s="66">
        <f t="shared" si="8"/>
        <v>0</v>
      </c>
      <c r="AB55" s="68" t="str">
        <f t="shared" si="9"/>
        <v>Leve</v>
      </c>
      <c r="AC55" s="66">
        <f t="shared" si="10"/>
        <v>0</v>
      </c>
      <c r="AD55" s="69" t="str">
        <f t="shared" si="11"/>
        <v>Bajo</v>
      </c>
      <c r="AE55" s="65" t="s">
        <v>105</v>
      </c>
      <c r="AF55" s="70" t="s">
        <v>464</v>
      </c>
      <c r="AG55" s="60" t="s">
        <v>227</v>
      </c>
      <c r="AH55" s="71">
        <v>44652</v>
      </c>
      <c r="AI55" s="71">
        <v>44573</v>
      </c>
      <c r="AJ55" s="95" t="s">
        <v>465</v>
      </c>
      <c r="AK55" s="60">
        <v>3</v>
      </c>
      <c r="AL55" s="64" t="s">
        <v>466</v>
      </c>
      <c r="AM55" s="60">
        <v>3</v>
      </c>
      <c r="AN55" s="74" t="s">
        <v>110</v>
      </c>
      <c r="AO55" s="60">
        <v>3</v>
      </c>
      <c r="AP55" s="75" t="s">
        <v>111</v>
      </c>
      <c r="AQ55" s="143" t="s">
        <v>467</v>
      </c>
      <c r="AR55" s="77" t="s">
        <v>468</v>
      </c>
      <c r="AS55" s="77" t="s">
        <v>301</v>
      </c>
      <c r="AT55" s="87" t="s">
        <v>469</v>
      </c>
      <c r="AU55" s="89" t="s">
        <v>470</v>
      </c>
      <c r="AV55" s="100" t="s">
        <v>114</v>
      </c>
    </row>
    <row r="56" spans="1:48" ht="233.25" customHeight="1">
      <c r="A56" s="60">
        <v>22</v>
      </c>
      <c r="B56" s="90" t="s">
        <v>30</v>
      </c>
      <c r="C56" s="58" t="s">
        <v>265</v>
      </c>
      <c r="D56" s="58" t="s">
        <v>471</v>
      </c>
      <c r="E56" s="58" t="s">
        <v>472</v>
      </c>
      <c r="F56" s="58" t="s">
        <v>473</v>
      </c>
      <c r="G56" s="58" t="s">
        <v>435</v>
      </c>
      <c r="H56" s="60">
        <v>4</v>
      </c>
      <c r="I56" s="61" t="str">
        <f t="shared" ref="I56:I58" si="37">IF(H56&lt;=0,"",IF(H56&lt;=2,"Muy Baja",IF(H56&lt;=24,"Baja",IF(H56&lt;=500,"Media",IF(H56&lt;=5000,"Alta","Muy Alta")))))</f>
        <v>Baja</v>
      </c>
      <c r="J56" s="62">
        <f t="shared" ref="J56:J58" si="38">IF(I56="","",IF(I56="Muy Baja",0.2,IF(I56="Baja",0.4,IF(I56="Media",0.6,IF(I56="Alta",0.8,IF(I56="Muy Alta",1,))))))</f>
        <v>0.4</v>
      </c>
      <c r="K56" s="58" t="s">
        <v>474</v>
      </c>
      <c r="L56" s="62" t="str">
        <f ca="1">IF(NOT(ISERROR(MATCH(K56,'Tabla Impacto'!$B$152:$B$154,0))),'Tabla Impacto'!$F$154&amp;"Por favor no seleccionar los criterios de impacto(Afectación Económica o presupuestal y Pérdida Reputacional)",K56)</f>
        <v xml:space="preserve">     El riesgo afecta la imagen de la entidad internamente, de conocimiento general, nivel interno, de junta dircetiva y accionistas y/o de provedores</v>
      </c>
      <c r="M56" s="61" t="str">
        <f ca="1">IF(OR(L56='Tabla Impacto'!$C$11,L56='Tabla Impacto'!$D$11),"Leve",IF(OR(L56='Tabla Impacto'!$C$12,L56='Tabla Impacto'!$D$12),"Menor",IF(OR(L56='Tabla Impacto'!$C$13,L56='Tabla Impacto'!$D$13),"Moderado",IF(OR(#REF!='Tabla Impacto'!$C$14,L56='Tabla Impacto'!$D$14),"Mayor",IF(OR(L56='Tabla Impacto'!$C$15,L39='Tabla Impacto'!$D$15),"Catastrófico","")))))</f>
        <v>Menor</v>
      </c>
      <c r="N56" s="62">
        <f t="shared" ref="N56:N58" ca="1" si="39">IF(M56="","",IF(M56="Leve",0.2,IF(M56="Menor",0.4,IF(M56="Moderado",0.6,IF(M56="Mayor",0.8,IF(M56="Catastrófico",1,))))))</f>
        <v>0.4</v>
      </c>
      <c r="O56" s="63" t="str">
        <f t="shared" ref="O56:O58" ca="1" si="40">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Moderado</v>
      </c>
      <c r="P56" s="60">
        <v>1</v>
      </c>
      <c r="Q56" s="79" t="s">
        <v>475</v>
      </c>
      <c r="R56" s="60" t="str">
        <f t="shared" si="28"/>
        <v>Probabilidad</v>
      </c>
      <c r="S56" s="65" t="s">
        <v>100</v>
      </c>
      <c r="T56" s="65" t="s">
        <v>101</v>
      </c>
      <c r="U56" s="66" t="str">
        <f t="shared" si="5"/>
        <v>40%</v>
      </c>
      <c r="V56" s="65" t="s">
        <v>398</v>
      </c>
      <c r="W56" s="65" t="s">
        <v>103</v>
      </c>
      <c r="X56" s="65" t="s">
        <v>399</v>
      </c>
      <c r="Y56" s="67">
        <f t="shared" si="6"/>
        <v>0.24</v>
      </c>
      <c r="Z56" s="68" t="str">
        <f t="shared" si="7"/>
        <v>Baja</v>
      </c>
      <c r="AA56" s="66">
        <f t="shared" si="8"/>
        <v>0.24</v>
      </c>
      <c r="AB56" s="68" t="str">
        <f t="shared" ca="1" si="9"/>
        <v>Menor</v>
      </c>
      <c r="AC56" s="66">
        <f t="shared" ca="1" si="10"/>
        <v>0.4</v>
      </c>
      <c r="AD56" s="69" t="str">
        <f t="shared" ca="1" si="11"/>
        <v>Moderado</v>
      </c>
      <c r="AE56" s="65" t="s">
        <v>105</v>
      </c>
      <c r="AF56" s="70" t="s">
        <v>476</v>
      </c>
      <c r="AG56" s="145" t="s">
        <v>173</v>
      </c>
      <c r="AH56" s="71">
        <v>44652</v>
      </c>
      <c r="AI56" s="71">
        <v>44377</v>
      </c>
      <c r="AJ56" s="146" t="s">
        <v>477</v>
      </c>
      <c r="AK56" s="60">
        <v>1</v>
      </c>
      <c r="AL56" s="64" t="s">
        <v>449</v>
      </c>
      <c r="AM56" s="60">
        <v>1</v>
      </c>
      <c r="AN56" s="74" t="s">
        <v>110</v>
      </c>
      <c r="AO56" s="60">
        <v>1</v>
      </c>
      <c r="AP56" s="75" t="s">
        <v>111</v>
      </c>
      <c r="AQ56" s="87" t="s">
        <v>478</v>
      </c>
      <c r="AR56" s="77" t="s">
        <v>479</v>
      </c>
      <c r="AS56" s="77" t="s">
        <v>301</v>
      </c>
      <c r="AT56" s="87" t="s">
        <v>480</v>
      </c>
      <c r="AU56" s="89" t="s">
        <v>470</v>
      </c>
      <c r="AV56" s="100" t="s">
        <v>114</v>
      </c>
    </row>
    <row r="57" spans="1:48" ht="104.1" customHeight="1">
      <c r="A57" s="56">
        <v>23</v>
      </c>
      <c r="B57" s="57" t="s">
        <v>481</v>
      </c>
      <c r="C57" s="80" t="s">
        <v>124</v>
      </c>
      <c r="D57" s="58" t="s">
        <v>482</v>
      </c>
      <c r="E57" s="58" t="s">
        <v>483</v>
      </c>
      <c r="F57" s="58" t="s">
        <v>484</v>
      </c>
      <c r="G57" s="58" t="s">
        <v>97</v>
      </c>
      <c r="H57" s="60">
        <v>4</v>
      </c>
      <c r="I57" s="61" t="str">
        <f t="shared" si="37"/>
        <v>Baja</v>
      </c>
      <c r="J57" s="62">
        <f t="shared" si="38"/>
        <v>0.4</v>
      </c>
      <c r="K57" s="62" t="s">
        <v>485</v>
      </c>
      <c r="L57" s="62"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61" t="str">
        <f ca="1">IF(OR(L57='Tabla Impacto'!$C$11,L57='Tabla Impacto'!$D$11),"Leve",IF(OR(L57='Tabla Impacto'!$C$12,L57='Tabla Impacto'!$D$12),"Menor",IF(OR(L57='Tabla Impacto'!$C$13,L57='Tabla Impacto'!$D$13),"Moderado",IF(OR(#REF!='Tabla Impacto'!$C$14,L57='Tabla Impacto'!$D$14),"Mayor",IF(OR(L57='Tabla Impacto'!$C$15,L35='Tabla Impacto'!$D$15),"Catastrófico","")))))</f>
        <v>Leve</v>
      </c>
      <c r="N57" s="62">
        <f t="shared" ca="1" si="39"/>
        <v>0.2</v>
      </c>
      <c r="O57" s="63" t="str">
        <f t="shared" ca="1" si="40"/>
        <v>Bajo</v>
      </c>
      <c r="P57" s="60">
        <v>1</v>
      </c>
      <c r="Q57" s="64" t="s">
        <v>486</v>
      </c>
      <c r="R57" s="60" t="str">
        <f t="shared" si="28"/>
        <v>Probabilidad</v>
      </c>
      <c r="S57" s="65" t="s">
        <v>100</v>
      </c>
      <c r="T57" s="65" t="s">
        <v>101</v>
      </c>
      <c r="U57" s="66" t="str">
        <f t="shared" si="5"/>
        <v>40%</v>
      </c>
      <c r="V57" s="65" t="s">
        <v>102</v>
      </c>
      <c r="W57" s="65" t="s">
        <v>103</v>
      </c>
      <c r="X57" s="65" t="s">
        <v>104</v>
      </c>
      <c r="Y57" s="67">
        <f t="shared" si="6"/>
        <v>0.24</v>
      </c>
      <c r="Z57" s="68" t="str">
        <f t="shared" si="7"/>
        <v>Baja</v>
      </c>
      <c r="AA57" s="66">
        <f t="shared" si="8"/>
        <v>0.24</v>
      </c>
      <c r="AB57" s="68" t="str">
        <f t="shared" ca="1" si="9"/>
        <v>Leve</v>
      </c>
      <c r="AC57" s="66">
        <f t="shared" ca="1" si="10"/>
        <v>0.2</v>
      </c>
      <c r="AD57" s="69" t="str">
        <f t="shared" ca="1" si="11"/>
        <v>Bajo</v>
      </c>
      <c r="AE57" s="65" t="s">
        <v>105</v>
      </c>
      <c r="AF57" s="70" t="s">
        <v>487</v>
      </c>
      <c r="AG57" s="58" t="s">
        <v>107</v>
      </c>
      <c r="AH57" s="71">
        <v>44652</v>
      </c>
      <c r="AI57" s="71">
        <v>44896</v>
      </c>
      <c r="AJ57" s="95" t="s">
        <v>488</v>
      </c>
      <c r="AK57" s="60">
        <v>1</v>
      </c>
      <c r="AL57" s="74" t="s">
        <v>489</v>
      </c>
      <c r="AM57" s="60">
        <v>1</v>
      </c>
      <c r="AN57" s="74" t="s">
        <v>110</v>
      </c>
      <c r="AO57" s="60">
        <v>1</v>
      </c>
      <c r="AP57" s="75" t="s">
        <v>111</v>
      </c>
      <c r="AQ57" s="77" t="s">
        <v>490</v>
      </c>
      <c r="AR57" s="77" t="s">
        <v>491</v>
      </c>
      <c r="AS57" s="77" t="s">
        <v>301</v>
      </c>
      <c r="AT57" s="87" t="s">
        <v>766</v>
      </c>
      <c r="AU57" s="100" t="s">
        <v>491</v>
      </c>
      <c r="AV57" s="100" t="s">
        <v>114</v>
      </c>
    </row>
    <row r="58" spans="1:48" s="309" customFormat="1" ht="66" customHeight="1">
      <c r="A58" s="291">
        <v>24</v>
      </c>
      <c r="B58" s="292" t="s">
        <v>492</v>
      </c>
      <c r="C58" s="292" t="s">
        <v>124</v>
      </c>
      <c r="D58" s="292" t="s">
        <v>493</v>
      </c>
      <c r="E58" s="292" t="s">
        <v>494</v>
      </c>
      <c r="F58" s="292" t="s">
        <v>495</v>
      </c>
      <c r="G58" s="292" t="s">
        <v>97</v>
      </c>
      <c r="H58" s="291">
        <v>4</v>
      </c>
      <c r="I58" s="293" t="str">
        <f t="shared" si="37"/>
        <v>Baja</v>
      </c>
      <c r="J58" s="294">
        <f t="shared" si="38"/>
        <v>0.4</v>
      </c>
      <c r="K58" s="294" t="s">
        <v>485</v>
      </c>
      <c r="L58" s="294" t="str">
        <f ca="1">IF(NOT(ISERROR(MATCH(K58,'Tabla Impacto'!$B$152:$B$154,0))),'Tabla Impacto'!$F$154&amp;"Por favor no seleccionar los criterios de impacto(Afectación Económica o presupuestal y Pérdida Reputacional)",K58)</f>
        <v xml:space="preserve">     El riesgo afecta la imagen de alguna área de la organización</v>
      </c>
      <c r="M58" s="293" t="str">
        <f ca="1">IF(OR(L58='Tabla Impacto'!$C$11,L58='Tabla Impacto'!$D$11),"Leve",IF(OR(L58='Tabla Impacto'!$C$12,L58='Tabla Impacto'!$D$12),"Menor",IF(OR(L58='Tabla Impacto'!$C$13,L58='Tabla Impacto'!$D$13),"Moderado",IF(OR(L35='Tabla Impacto'!$C$14,L58='Tabla Impacto'!$D$14),"Mayor",IF(OR(L58='Tabla Impacto'!$C$15,L38='Tabla Impacto'!$D$15),"Catastrófico","")))))</f>
        <v>Leve</v>
      </c>
      <c r="N58" s="294">
        <f t="shared" ca="1" si="39"/>
        <v>0.2</v>
      </c>
      <c r="O58" s="295" t="str">
        <f t="shared" ca="1" si="40"/>
        <v>Bajo</v>
      </c>
      <c r="P58" s="291">
        <v>1</v>
      </c>
      <c r="Q58" s="296" t="s">
        <v>496</v>
      </c>
      <c r="R58" s="291" t="str">
        <f t="shared" si="28"/>
        <v>Probabilidad</v>
      </c>
      <c r="S58" s="297" t="s">
        <v>138</v>
      </c>
      <c r="T58" s="297" t="s">
        <v>101</v>
      </c>
      <c r="U58" s="298" t="str">
        <f t="shared" si="5"/>
        <v>30%</v>
      </c>
      <c r="V58" s="297" t="s">
        <v>102</v>
      </c>
      <c r="W58" s="297" t="s">
        <v>103</v>
      </c>
      <c r="X58" s="297" t="s">
        <v>104</v>
      </c>
      <c r="Y58" s="299">
        <f t="shared" si="6"/>
        <v>0.28000000000000003</v>
      </c>
      <c r="Z58" s="300" t="str">
        <f t="shared" si="7"/>
        <v>Baja</v>
      </c>
      <c r="AA58" s="298">
        <f t="shared" si="8"/>
        <v>0.28000000000000003</v>
      </c>
      <c r="AB58" s="300" t="str">
        <f t="shared" ca="1" si="9"/>
        <v>Leve</v>
      </c>
      <c r="AC58" s="298">
        <f t="shared" ca="1" si="10"/>
        <v>0.2</v>
      </c>
      <c r="AD58" s="301" t="str">
        <f t="shared" ca="1" si="11"/>
        <v>Bajo</v>
      </c>
      <c r="AE58" s="297" t="s">
        <v>105</v>
      </c>
      <c r="AF58" s="302" t="s">
        <v>496</v>
      </c>
      <c r="AG58" s="292" t="s">
        <v>193</v>
      </c>
      <c r="AH58" s="303">
        <v>44652</v>
      </c>
      <c r="AI58" s="303">
        <v>44926</v>
      </c>
      <c r="AJ58" s="304" t="s">
        <v>497</v>
      </c>
      <c r="AK58" s="291">
        <v>1</v>
      </c>
      <c r="AL58" s="305" t="s">
        <v>498</v>
      </c>
      <c r="AM58" s="291">
        <v>1</v>
      </c>
      <c r="AN58" s="305" t="s">
        <v>110</v>
      </c>
      <c r="AO58" s="291">
        <v>1</v>
      </c>
      <c r="AP58" s="306" t="s">
        <v>111</v>
      </c>
      <c r="AQ58" s="307" t="s">
        <v>499</v>
      </c>
      <c r="AR58" s="307" t="s">
        <v>500</v>
      </c>
      <c r="AS58" s="307" t="s">
        <v>301</v>
      </c>
      <c r="AT58" s="308"/>
      <c r="AU58" s="308"/>
      <c r="AV58" s="307" t="s">
        <v>772</v>
      </c>
    </row>
    <row r="59" spans="1:48" ht="46.5" customHeight="1"/>
    <row r="60" spans="1:48" ht="46.5" customHeight="1"/>
    <row r="61" spans="1:48" ht="46.5" customHeight="1"/>
    <row r="62" spans="1:48" ht="46.5" customHeight="1"/>
    <row r="63" spans="1:48" ht="46.5" customHeight="1"/>
    <row r="64" spans="1:48" ht="46.5" customHeight="1"/>
    <row r="65" spans="1:42" ht="46.5" customHeight="1"/>
    <row r="66" spans="1:42" ht="46.5" customHeight="1"/>
    <row r="67" spans="1:42" ht="46.5" customHeight="1"/>
    <row r="68" spans="1:42" ht="46.5" customHeight="1">
      <c r="A68" s="147"/>
      <c r="B68" s="147"/>
      <c r="C68" s="147"/>
      <c r="D68" s="147"/>
      <c r="E68" s="147"/>
      <c r="F68" s="32"/>
      <c r="G68" s="148"/>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J68" s="32"/>
      <c r="AK68" s="32"/>
      <c r="AL68" s="32"/>
      <c r="AM68" s="32"/>
      <c r="AN68" s="32"/>
      <c r="AO68" s="32"/>
      <c r="AP68" s="32"/>
    </row>
    <row r="69" spans="1:42" ht="46.5" customHeight="1">
      <c r="A69" s="147"/>
      <c r="B69" s="147"/>
      <c r="C69" s="147"/>
      <c r="D69" s="147"/>
      <c r="E69" s="147"/>
      <c r="F69" s="32"/>
      <c r="G69" s="148"/>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row>
    <row r="70" spans="1:42" ht="46.5" customHeight="1">
      <c r="A70" s="147"/>
      <c r="B70" s="147"/>
      <c r="C70" s="147"/>
      <c r="D70" s="147"/>
      <c r="E70" s="147"/>
      <c r="F70" s="32"/>
      <c r="G70" s="148"/>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row>
    <row r="71" spans="1:42" ht="46.5" customHeight="1">
      <c r="A71" s="147"/>
      <c r="B71" s="147"/>
      <c r="C71" s="147"/>
      <c r="D71" s="147"/>
      <c r="E71" s="147"/>
      <c r="F71" s="32"/>
      <c r="G71" s="148"/>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row>
    <row r="72" spans="1:42" ht="46.5" customHeight="1">
      <c r="A72" s="147"/>
      <c r="B72" s="147"/>
      <c r="C72" s="147"/>
      <c r="D72" s="147"/>
      <c r="E72" s="147"/>
      <c r="F72" s="32"/>
      <c r="G72" s="148"/>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row>
    <row r="73" spans="1:42" ht="46.5" customHeight="1">
      <c r="A73" s="147"/>
      <c r="B73" s="147"/>
      <c r="C73" s="147"/>
      <c r="D73" s="147"/>
      <c r="E73" s="147"/>
      <c r="F73" s="32"/>
      <c r="G73" s="148"/>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row>
    <row r="74" spans="1:42" ht="46.5" customHeight="1">
      <c r="A74" s="147"/>
      <c r="B74" s="147"/>
      <c r="C74" s="147"/>
      <c r="D74" s="147"/>
      <c r="E74" s="147"/>
      <c r="F74" s="32"/>
      <c r="G74" s="148"/>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row>
    <row r="75" spans="1:42" ht="46.5" customHeight="1">
      <c r="A75" s="147"/>
      <c r="B75" s="147"/>
      <c r="C75" s="147"/>
      <c r="D75" s="147"/>
      <c r="E75" s="147"/>
      <c r="F75" s="32"/>
      <c r="G75" s="148"/>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row>
    <row r="76" spans="1:42" ht="46.5" customHeight="1">
      <c r="A76" s="147"/>
      <c r="B76" s="147"/>
      <c r="C76" s="147"/>
      <c r="D76" s="147"/>
      <c r="E76" s="147"/>
      <c r="F76" s="32"/>
      <c r="G76" s="148"/>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row>
    <row r="77" spans="1:42" ht="46.5" customHeight="1">
      <c r="A77" s="147"/>
      <c r="B77" s="147"/>
      <c r="C77" s="147"/>
      <c r="D77" s="147"/>
      <c r="E77" s="147"/>
      <c r="F77" s="32"/>
      <c r="G77" s="148"/>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row>
    <row r="78" spans="1:42" ht="46.5" customHeight="1">
      <c r="A78" s="147"/>
      <c r="B78" s="147"/>
      <c r="C78" s="147"/>
      <c r="D78" s="147"/>
      <c r="E78" s="147"/>
      <c r="F78" s="32"/>
      <c r="G78" s="148"/>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row>
    <row r="79" spans="1:42" ht="46.5" customHeight="1">
      <c r="A79" s="147"/>
      <c r="B79" s="147"/>
      <c r="C79" s="147"/>
      <c r="D79" s="147"/>
      <c r="E79" s="147"/>
      <c r="F79" s="32"/>
      <c r="G79" s="148"/>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1:42" ht="46.5" customHeight="1">
      <c r="A80" s="147"/>
      <c r="B80" s="147"/>
      <c r="C80" s="147"/>
      <c r="D80" s="147"/>
      <c r="E80" s="147"/>
      <c r="F80" s="32"/>
      <c r="G80" s="148"/>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row>
    <row r="81" spans="1:42" ht="46.5" customHeight="1">
      <c r="A81" s="147"/>
      <c r="B81" s="147"/>
      <c r="C81" s="147"/>
      <c r="D81" s="147"/>
      <c r="E81" s="147"/>
      <c r="F81" s="32"/>
      <c r="G81" s="148"/>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row>
    <row r="82" spans="1:42" ht="46.5" customHeight="1">
      <c r="A82" s="147"/>
      <c r="B82" s="147"/>
      <c r="C82" s="147"/>
      <c r="D82" s="147"/>
      <c r="E82" s="147"/>
      <c r="F82" s="32"/>
      <c r="G82" s="148"/>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ht="46.5" customHeight="1">
      <c r="A83" s="147"/>
      <c r="B83" s="147"/>
      <c r="C83" s="147"/>
      <c r="D83" s="147"/>
      <c r="E83" s="147"/>
      <c r="F83" s="32"/>
      <c r="G83" s="148"/>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row>
    <row r="84" spans="1:42" ht="46.5" customHeight="1">
      <c r="A84" s="147"/>
      <c r="B84" s="147"/>
      <c r="C84" s="147"/>
      <c r="D84" s="147"/>
      <c r="E84" s="147"/>
      <c r="F84" s="32"/>
      <c r="G84" s="148"/>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row>
    <row r="85" spans="1:42" ht="46.5" customHeight="1">
      <c r="A85" s="147"/>
      <c r="B85" s="147"/>
      <c r="C85" s="147"/>
      <c r="D85" s="147"/>
      <c r="E85" s="147"/>
      <c r="F85" s="32"/>
      <c r="G85" s="148"/>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row>
    <row r="86" spans="1:42" ht="46.5" customHeight="1">
      <c r="A86" s="147"/>
      <c r="B86" s="147"/>
      <c r="C86" s="147"/>
      <c r="D86" s="147"/>
      <c r="E86" s="147"/>
      <c r="F86" s="32"/>
      <c r="G86" s="148"/>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row>
    <row r="87" spans="1:42" ht="46.5" customHeight="1">
      <c r="A87" s="147"/>
      <c r="B87" s="147"/>
      <c r="C87" s="147"/>
      <c r="D87" s="147"/>
      <c r="E87" s="147"/>
      <c r="F87" s="32"/>
      <c r="G87" s="148"/>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row>
    <row r="88" spans="1:42" ht="46.5" customHeight="1">
      <c r="A88" s="147"/>
      <c r="B88" s="147"/>
      <c r="C88" s="147"/>
      <c r="D88" s="147"/>
      <c r="E88" s="147"/>
      <c r="F88" s="32"/>
      <c r="G88" s="148"/>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row>
    <row r="89" spans="1:42" ht="46.5" customHeight="1">
      <c r="A89" s="147"/>
      <c r="B89" s="147"/>
      <c r="C89" s="147"/>
      <c r="D89" s="147"/>
      <c r="E89" s="147"/>
      <c r="F89" s="32"/>
      <c r="G89" s="148"/>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row>
    <row r="90" spans="1:42" ht="46.5" customHeight="1">
      <c r="A90" s="147"/>
      <c r="B90" s="147"/>
      <c r="C90" s="147"/>
      <c r="D90" s="147"/>
      <c r="E90" s="147"/>
      <c r="F90" s="32"/>
      <c r="G90" s="148"/>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row>
    <row r="91" spans="1:42" ht="46.5" customHeight="1">
      <c r="A91" s="147"/>
      <c r="B91" s="147"/>
      <c r="C91" s="147"/>
      <c r="D91" s="147"/>
      <c r="E91" s="147"/>
      <c r="F91" s="32"/>
      <c r="G91" s="148"/>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row>
    <row r="92" spans="1:42" ht="46.5" customHeight="1">
      <c r="A92" s="147"/>
      <c r="B92" s="147"/>
      <c r="C92" s="147"/>
      <c r="D92" s="147"/>
      <c r="E92" s="147"/>
      <c r="F92" s="32"/>
      <c r="G92" s="148"/>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row>
    <row r="93" spans="1:42" ht="46.5" customHeight="1">
      <c r="A93" s="147"/>
      <c r="B93" s="147"/>
      <c r="C93" s="147"/>
      <c r="D93" s="147"/>
      <c r="E93" s="147"/>
      <c r="F93" s="32"/>
      <c r="G93" s="148"/>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row>
    <row r="94" spans="1:42" ht="46.5" customHeight="1">
      <c r="A94" s="147"/>
      <c r="B94" s="147"/>
      <c r="C94" s="147"/>
      <c r="D94" s="147"/>
      <c r="E94" s="147"/>
      <c r="F94" s="32"/>
      <c r="G94" s="148"/>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ht="46.5" customHeight="1">
      <c r="A95" s="147"/>
      <c r="B95" s="147"/>
      <c r="C95" s="147"/>
      <c r="D95" s="147"/>
      <c r="E95" s="147"/>
      <c r="F95" s="32"/>
      <c r="G95" s="148"/>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row>
    <row r="96" spans="1:42" ht="46.5" customHeight="1">
      <c r="A96" s="147"/>
      <c r="B96" s="147"/>
      <c r="C96" s="147"/>
      <c r="D96" s="147"/>
      <c r="E96" s="147"/>
      <c r="F96" s="32"/>
      <c r="G96" s="148"/>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row>
    <row r="97" spans="1:42" ht="46.5" customHeight="1">
      <c r="A97" s="147"/>
      <c r="B97" s="147"/>
      <c r="C97" s="147"/>
      <c r="D97" s="147"/>
      <c r="E97" s="147"/>
      <c r="F97" s="32"/>
      <c r="G97" s="148"/>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row>
    <row r="98" spans="1:42" ht="46.5" customHeight="1">
      <c r="A98" s="147"/>
      <c r="B98" s="147"/>
      <c r="C98" s="147"/>
      <c r="D98" s="147"/>
      <c r="E98" s="147"/>
      <c r="F98" s="32"/>
      <c r="G98" s="148"/>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row>
    <row r="99" spans="1:42" ht="46.5" customHeight="1">
      <c r="A99" s="147"/>
      <c r="B99" s="147"/>
      <c r="C99" s="147"/>
      <c r="D99" s="147"/>
      <c r="E99" s="147"/>
      <c r="F99" s="32"/>
      <c r="G99" s="148"/>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row>
    <row r="100" spans="1:42" ht="46.5" customHeight="1">
      <c r="A100" s="147"/>
      <c r="B100" s="147"/>
      <c r="C100" s="147"/>
      <c r="D100" s="147"/>
      <c r="E100" s="147"/>
      <c r="F100" s="32"/>
      <c r="G100" s="148"/>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row>
    <row r="101" spans="1:42" ht="46.5" customHeight="1">
      <c r="A101" s="147"/>
      <c r="B101" s="147"/>
      <c r="C101" s="147"/>
      <c r="D101" s="147"/>
      <c r="E101" s="147"/>
      <c r="F101" s="32"/>
      <c r="G101" s="148"/>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row>
    <row r="102" spans="1:42" ht="46.5" customHeight="1">
      <c r="A102" s="147"/>
      <c r="B102" s="147"/>
      <c r="C102" s="147"/>
      <c r="D102" s="147"/>
      <c r="E102" s="147"/>
      <c r="F102" s="32"/>
      <c r="G102" s="148"/>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ht="46.5" customHeight="1">
      <c r="A103" s="147"/>
      <c r="B103" s="147"/>
      <c r="C103" s="147"/>
      <c r="D103" s="147"/>
      <c r="E103" s="147"/>
      <c r="F103" s="32"/>
      <c r="G103" s="148"/>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ht="46.5" customHeight="1">
      <c r="A104" s="147"/>
      <c r="B104" s="147"/>
      <c r="C104" s="147"/>
      <c r="D104" s="147"/>
      <c r="E104" s="147"/>
      <c r="F104" s="32"/>
      <c r="G104" s="148"/>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ht="46.5" customHeight="1">
      <c r="A105" s="147"/>
      <c r="B105" s="147"/>
      <c r="C105" s="147"/>
      <c r="D105" s="147"/>
      <c r="E105" s="147"/>
      <c r="F105" s="32"/>
      <c r="G105" s="148"/>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ht="46.5" customHeight="1">
      <c r="A106" s="147"/>
      <c r="B106" s="147"/>
      <c r="C106" s="147"/>
      <c r="D106" s="147"/>
      <c r="E106" s="147"/>
      <c r="F106" s="32"/>
      <c r="G106" s="148"/>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ht="46.5" customHeight="1">
      <c r="A107" s="147"/>
      <c r="B107" s="147"/>
      <c r="C107" s="147"/>
      <c r="D107" s="147"/>
      <c r="E107" s="147"/>
      <c r="F107" s="32"/>
      <c r="G107" s="148"/>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ht="46.5" customHeight="1">
      <c r="A108" s="147"/>
      <c r="B108" s="147"/>
      <c r="C108" s="147"/>
      <c r="D108" s="147"/>
      <c r="E108" s="147"/>
      <c r="F108" s="32"/>
      <c r="G108" s="148"/>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row>
    <row r="109" spans="1:42" ht="46.5" customHeight="1">
      <c r="A109" s="147"/>
      <c r="B109" s="147"/>
      <c r="C109" s="147"/>
      <c r="D109" s="147"/>
      <c r="E109" s="147"/>
      <c r="F109" s="32"/>
      <c r="G109" s="148"/>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row>
    <row r="110" spans="1:42" ht="46.5" customHeight="1">
      <c r="A110" s="147"/>
      <c r="B110" s="147"/>
      <c r="C110" s="147"/>
      <c r="D110" s="147"/>
      <c r="E110" s="147"/>
      <c r="F110" s="32"/>
      <c r="G110" s="148"/>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2" ht="46.5" customHeight="1">
      <c r="A111" s="147"/>
      <c r="B111" s="147"/>
      <c r="C111" s="147"/>
      <c r="D111" s="147"/>
      <c r="E111" s="147"/>
      <c r="F111" s="32"/>
      <c r="G111" s="148"/>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ht="46.5" customHeight="1">
      <c r="A112" s="147"/>
      <c r="B112" s="147"/>
      <c r="C112" s="147"/>
      <c r="D112" s="147"/>
      <c r="E112" s="147"/>
      <c r="F112" s="32"/>
      <c r="G112" s="148"/>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spans="1:42" ht="46.5" customHeight="1">
      <c r="A113" s="147"/>
      <c r="B113" s="147"/>
      <c r="C113" s="147"/>
      <c r="D113" s="147"/>
      <c r="E113" s="147"/>
      <c r="F113" s="32"/>
      <c r="G113" s="148"/>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ht="46.5" customHeight="1">
      <c r="A114" s="147"/>
      <c r="B114" s="147"/>
      <c r="C114" s="147"/>
      <c r="D114" s="147"/>
      <c r="E114" s="147"/>
      <c r="F114" s="32"/>
      <c r="G114" s="148"/>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ht="46.5" customHeight="1">
      <c r="A115" s="147"/>
      <c r="B115" s="147"/>
      <c r="C115" s="147"/>
      <c r="D115" s="147"/>
      <c r="E115" s="147"/>
      <c r="F115" s="32"/>
      <c r="G115" s="148"/>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ht="46.5" customHeight="1">
      <c r="A116" s="147"/>
      <c r="B116" s="147"/>
      <c r="C116" s="147"/>
      <c r="D116" s="147"/>
      <c r="E116" s="147"/>
      <c r="F116" s="32"/>
      <c r="G116" s="148"/>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ht="46.5" customHeight="1">
      <c r="A117" s="147"/>
      <c r="B117" s="147"/>
      <c r="C117" s="147"/>
      <c r="D117" s="147"/>
      <c r="E117" s="147"/>
      <c r="F117" s="32"/>
      <c r="G117" s="148"/>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ht="46.5" customHeight="1">
      <c r="A118" s="147"/>
      <c r="B118" s="147"/>
      <c r="C118" s="147"/>
      <c r="D118" s="147"/>
      <c r="E118" s="147"/>
      <c r="F118" s="32"/>
      <c r="G118" s="148"/>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ht="46.5" customHeight="1">
      <c r="A119" s="147"/>
      <c r="B119" s="147"/>
      <c r="C119" s="147"/>
      <c r="D119" s="147"/>
      <c r="E119" s="147"/>
      <c r="F119" s="32"/>
      <c r="G119" s="148"/>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row>
    <row r="120" spans="1:42" ht="46.5" customHeight="1">
      <c r="A120" s="147"/>
      <c r="B120" s="147"/>
      <c r="C120" s="147"/>
      <c r="D120" s="147"/>
      <c r="E120" s="147"/>
      <c r="F120" s="32"/>
      <c r="G120" s="148"/>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ht="46.5" customHeight="1">
      <c r="A121" s="147"/>
      <c r="B121" s="147"/>
      <c r="C121" s="147"/>
      <c r="D121" s="147"/>
      <c r="E121" s="147"/>
      <c r="F121" s="32"/>
      <c r="G121" s="148"/>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row>
    <row r="122" spans="1:42" ht="46.5" customHeight="1">
      <c r="A122" s="147"/>
      <c r="B122" s="147"/>
      <c r="C122" s="147"/>
      <c r="D122" s="147"/>
      <c r="E122" s="147"/>
      <c r="F122" s="32"/>
      <c r="G122" s="148"/>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ht="46.5" customHeight="1">
      <c r="A123" s="147"/>
      <c r="B123" s="147"/>
      <c r="C123" s="147"/>
      <c r="D123" s="147"/>
      <c r="E123" s="147"/>
      <c r="F123" s="32"/>
      <c r="G123" s="148"/>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row>
    <row r="124" spans="1:42" ht="46.5" customHeight="1">
      <c r="A124" s="147"/>
      <c r="B124" s="147"/>
      <c r="C124" s="147"/>
      <c r="D124" s="147"/>
      <c r="E124" s="147"/>
      <c r="F124" s="32"/>
      <c r="G124" s="148"/>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ht="46.5" customHeight="1">
      <c r="A125" s="147"/>
      <c r="B125" s="147"/>
      <c r="C125" s="147"/>
      <c r="D125" s="147"/>
      <c r="E125" s="147"/>
      <c r="F125" s="32"/>
      <c r="G125" s="148"/>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ht="46.5" customHeight="1">
      <c r="A126" s="147"/>
      <c r="B126" s="147"/>
      <c r="C126" s="147"/>
      <c r="D126" s="147"/>
      <c r="E126" s="147"/>
      <c r="F126" s="32"/>
      <c r="G126" s="148"/>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ht="46.5" customHeight="1">
      <c r="A127" s="147"/>
      <c r="B127" s="147"/>
      <c r="C127" s="147"/>
      <c r="D127" s="147"/>
      <c r="E127" s="147"/>
      <c r="F127" s="32"/>
      <c r="G127" s="148"/>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row>
    <row r="128" spans="1:42" ht="46.5" customHeight="1">
      <c r="A128" s="147"/>
      <c r="B128" s="147"/>
      <c r="C128" s="147"/>
      <c r="D128" s="147"/>
      <c r="E128" s="147"/>
      <c r="F128" s="32"/>
      <c r="G128" s="148"/>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ht="46.5" customHeight="1">
      <c r="A129" s="147"/>
      <c r="B129" s="147"/>
      <c r="C129" s="147"/>
      <c r="D129" s="147"/>
      <c r="E129" s="147"/>
      <c r="F129" s="32"/>
      <c r="G129" s="148"/>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ht="46.5" customHeight="1">
      <c r="A130" s="147"/>
      <c r="B130" s="147"/>
      <c r="C130" s="147"/>
      <c r="D130" s="147"/>
      <c r="E130" s="147"/>
      <c r="F130" s="32"/>
      <c r="G130" s="148"/>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ht="46.5" customHeight="1">
      <c r="A131" s="147"/>
      <c r="B131" s="147"/>
      <c r="C131" s="147"/>
      <c r="D131" s="147"/>
      <c r="E131" s="147"/>
      <c r="F131" s="32"/>
      <c r="G131" s="148"/>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row>
    <row r="132" spans="1:42" ht="46.5" customHeight="1">
      <c r="A132" s="147"/>
      <c r="B132" s="147"/>
      <c r="C132" s="147"/>
      <c r="D132" s="147"/>
      <c r="E132" s="147"/>
      <c r="F132" s="32"/>
      <c r="G132" s="148"/>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ht="46.5" customHeight="1">
      <c r="A133" s="147"/>
      <c r="B133" s="147"/>
      <c r="C133" s="147"/>
      <c r="D133" s="147"/>
      <c r="E133" s="147"/>
      <c r="F133" s="32"/>
      <c r="G133" s="148"/>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row>
    <row r="134" spans="1:42" ht="46.5" customHeight="1">
      <c r="A134" s="147"/>
      <c r="B134" s="147"/>
      <c r="C134" s="147"/>
      <c r="D134" s="147"/>
      <c r="E134" s="147"/>
      <c r="F134" s="32"/>
      <c r="G134" s="148"/>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row>
    <row r="135" spans="1:42" ht="46.5" customHeight="1">
      <c r="A135" s="147"/>
      <c r="B135" s="147"/>
      <c r="C135" s="147"/>
      <c r="D135" s="147"/>
      <c r="E135" s="147"/>
      <c r="F135" s="32"/>
      <c r="G135" s="148"/>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row>
    <row r="136" spans="1:42" ht="46.5" customHeight="1">
      <c r="A136" s="147"/>
      <c r="B136" s="147"/>
      <c r="C136" s="147"/>
      <c r="D136" s="147"/>
      <c r="E136" s="147"/>
      <c r="F136" s="32"/>
      <c r="G136" s="148"/>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row>
    <row r="137" spans="1:42" ht="46.5" customHeight="1">
      <c r="A137" s="147"/>
      <c r="B137" s="147"/>
      <c r="C137" s="147"/>
      <c r="D137" s="147"/>
      <c r="E137" s="147"/>
      <c r="F137" s="32"/>
      <c r="G137" s="148"/>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row>
    <row r="138" spans="1:42" ht="46.5" customHeight="1">
      <c r="A138" s="147"/>
      <c r="B138" s="147"/>
      <c r="C138" s="147"/>
      <c r="D138" s="147"/>
      <c r="E138" s="147"/>
      <c r="F138" s="32"/>
      <c r="G138" s="148"/>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ht="46.5" customHeight="1">
      <c r="A139" s="147"/>
      <c r="B139" s="147"/>
      <c r="C139" s="147"/>
      <c r="D139" s="147"/>
      <c r="E139" s="147"/>
      <c r="F139" s="32"/>
      <c r="G139" s="148"/>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ht="46.5" customHeight="1">
      <c r="A140" s="147"/>
      <c r="B140" s="147"/>
      <c r="C140" s="147"/>
      <c r="D140" s="147"/>
      <c r="E140" s="147"/>
      <c r="F140" s="32"/>
      <c r="G140" s="148"/>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row>
    <row r="141" spans="1:42" ht="46.5" customHeight="1">
      <c r="A141" s="147"/>
      <c r="B141" s="147"/>
      <c r="C141" s="147"/>
      <c r="D141" s="147"/>
      <c r="E141" s="147"/>
      <c r="F141" s="32"/>
      <c r="G141" s="148"/>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row>
    <row r="142" spans="1:42" ht="46.5" customHeight="1">
      <c r="A142" s="147"/>
      <c r="B142" s="147"/>
      <c r="C142" s="147"/>
      <c r="D142" s="147"/>
      <c r="E142" s="147"/>
      <c r="F142" s="32"/>
      <c r="G142" s="148"/>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row>
    <row r="143" spans="1:42" ht="46.5" customHeight="1">
      <c r="A143" s="147"/>
      <c r="B143" s="147"/>
      <c r="C143" s="147"/>
      <c r="D143" s="147"/>
      <c r="E143" s="147"/>
      <c r="F143" s="32"/>
      <c r="G143" s="148"/>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row>
    <row r="144" spans="1:42" ht="46.5" customHeight="1">
      <c r="A144" s="147"/>
      <c r="B144" s="147"/>
      <c r="C144" s="147"/>
      <c r="D144" s="147"/>
      <c r="E144" s="147"/>
      <c r="F144" s="32"/>
      <c r="G144" s="148"/>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row>
    <row r="145" spans="1:42" ht="46.5" customHeight="1">
      <c r="A145" s="147"/>
      <c r="B145" s="147"/>
      <c r="C145" s="147"/>
      <c r="D145" s="147"/>
      <c r="E145" s="147"/>
      <c r="F145" s="32"/>
      <c r="G145" s="148"/>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row>
    <row r="146" spans="1:42" ht="46.5" customHeight="1">
      <c r="A146" s="147"/>
      <c r="B146" s="147"/>
      <c r="C146" s="147"/>
      <c r="D146" s="147"/>
      <c r="E146" s="147"/>
      <c r="F146" s="32"/>
      <c r="G146" s="148"/>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row>
    <row r="147" spans="1:42" ht="46.5" customHeight="1">
      <c r="A147" s="147"/>
      <c r="B147" s="147"/>
      <c r="C147" s="147"/>
      <c r="D147" s="147"/>
      <c r="E147" s="147"/>
      <c r="F147" s="32"/>
      <c r="G147" s="148"/>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row>
    <row r="148" spans="1:42" ht="46.5" customHeight="1">
      <c r="A148" s="147"/>
      <c r="B148" s="147"/>
      <c r="C148" s="147"/>
      <c r="D148" s="147"/>
      <c r="E148" s="147"/>
      <c r="F148" s="32"/>
      <c r="G148" s="148"/>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row>
    <row r="149" spans="1:42" ht="46.5" customHeight="1">
      <c r="A149" s="147"/>
      <c r="B149" s="147"/>
      <c r="C149" s="147"/>
      <c r="D149" s="147"/>
      <c r="E149" s="147"/>
      <c r="F149" s="32"/>
      <c r="G149" s="148"/>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row>
    <row r="150" spans="1:42" ht="46.5" customHeight="1">
      <c r="A150" s="147"/>
      <c r="B150" s="147"/>
      <c r="C150" s="147"/>
      <c r="D150" s="147"/>
      <c r="E150" s="147"/>
      <c r="F150" s="32"/>
      <c r="G150" s="148"/>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row>
    <row r="151" spans="1:42" ht="46.5" customHeight="1">
      <c r="A151" s="147"/>
      <c r="B151" s="147"/>
      <c r="C151" s="147"/>
      <c r="D151" s="147"/>
      <c r="E151" s="147"/>
      <c r="F151" s="32"/>
      <c r="G151" s="148"/>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row>
    <row r="152" spans="1:42" ht="46.5" customHeight="1">
      <c r="A152" s="147"/>
      <c r="B152" s="147"/>
      <c r="C152" s="147"/>
      <c r="D152" s="147"/>
      <c r="E152" s="147"/>
      <c r="F152" s="32"/>
      <c r="G152" s="148"/>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row>
    <row r="153" spans="1:42" ht="46.5" customHeight="1">
      <c r="A153" s="147"/>
      <c r="B153" s="147"/>
      <c r="C153" s="147"/>
      <c r="D153" s="147"/>
      <c r="E153" s="147"/>
      <c r="F153" s="32"/>
      <c r="G153" s="148"/>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row>
    <row r="154" spans="1:42" ht="46.5" customHeight="1">
      <c r="A154" s="147"/>
      <c r="B154" s="147"/>
      <c r="C154" s="147"/>
      <c r="D154" s="147"/>
      <c r="E154" s="147"/>
      <c r="F154" s="32"/>
      <c r="G154" s="148"/>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row>
    <row r="155" spans="1:42" ht="46.5" customHeight="1">
      <c r="A155" s="147"/>
      <c r="B155" s="147"/>
      <c r="C155" s="147"/>
      <c r="D155" s="147"/>
      <c r="E155" s="147"/>
      <c r="F155" s="32"/>
      <c r="G155" s="148"/>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row>
    <row r="156" spans="1:42" ht="46.5" customHeight="1">
      <c r="A156" s="147"/>
      <c r="B156" s="147"/>
      <c r="C156" s="147"/>
      <c r="D156" s="147"/>
      <c r="E156" s="147"/>
      <c r="F156" s="32"/>
      <c r="G156" s="148"/>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row>
    <row r="157" spans="1:42" ht="46.5" customHeight="1">
      <c r="A157" s="147"/>
      <c r="B157" s="147"/>
      <c r="C157" s="147"/>
      <c r="D157" s="147"/>
      <c r="E157" s="147"/>
      <c r="F157" s="32"/>
      <c r="G157" s="148"/>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row>
    <row r="158" spans="1:42" ht="46.5" customHeight="1">
      <c r="A158" s="147"/>
      <c r="B158" s="147"/>
      <c r="C158" s="147"/>
      <c r="D158" s="147"/>
      <c r="E158" s="147"/>
      <c r="F158" s="32"/>
      <c r="G158" s="148"/>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row>
    <row r="159" spans="1:42" ht="46.5" customHeight="1">
      <c r="A159" s="147"/>
      <c r="B159" s="147"/>
      <c r="C159" s="147"/>
      <c r="D159" s="147"/>
      <c r="E159" s="147"/>
      <c r="F159" s="32"/>
      <c r="G159" s="148"/>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row>
    <row r="160" spans="1:42" ht="46.5" customHeight="1">
      <c r="A160" s="147"/>
      <c r="B160" s="147"/>
      <c r="C160" s="147"/>
      <c r="D160" s="147"/>
      <c r="E160" s="147"/>
      <c r="F160" s="32"/>
      <c r="G160" s="148"/>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row>
    <row r="161" spans="1:42" ht="46.5" customHeight="1">
      <c r="A161" s="147"/>
      <c r="B161" s="147"/>
      <c r="C161" s="147"/>
      <c r="D161" s="147"/>
      <c r="E161" s="147"/>
      <c r="F161" s="32"/>
      <c r="G161" s="148"/>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row>
    <row r="162" spans="1:42" ht="46.5" customHeight="1">
      <c r="A162" s="147"/>
      <c r="B162" s="147"/>
      <c r="C162" s="147"/>
      <c r="D162" s="147"/>
      <c r="E162" s="147"/>
      <c r="F162" s="32"/>
      <c r="G162" s="148"/>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row>
    <row r="163" spans="1:42" ht="46.5" customHeight="1">
      <c r="A163" s="147"/>
      <c r="B163" s="147"/>
      <c r="C163" s="147"/>
      <c r="D163" s="147"/>
      <c r="E163" s="147"/>
      <c r="F163" s="32"/>
      <c r="G163" s="148"/>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row>
    <row r="164" spans="1:42" ht="46.5" customHeight="1">
      <c r="A164" s="147"/>
      <c r="B164" s="147"/>
      <c r="C164" s="147"/>
      <c r="D164" s="147"/>
      <c r="E164" s="147"/>
      <c r="F164" s="32"/>
      <c r="G164" s="148"/>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row>
    <row r="165" spans="1:42" ht="46.5" customHeight="1">
      <c r="A165" s="147"/>
      <c r="B165" s="147"/>
      <c r="C165" s="147"/>
      <c r="D165" s="147"/>
      <c r="E165" s="147"/>
      <c r="F165" s="32"/>
      <c r="G165" s="148"/>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row>
    <row r="166" spans="1:42" ht="46.5" customHeight="1">
      <c r="A166" s="147"/>
      <c r="B166" s="147"/>
      <c r="C166" s="147"/>
      <c r="D166" s="147"/>
      <c r="E166" s="147"/>
      <c r="F166" s="32"/>
      <c r="G166" s="148"/>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row>
    <row r="167" spans="1:42" ht="46.5" customHeight="1">
      <c r="A167" s="147"/>
      <c r="B167" s="147"/>
      <c r="C167" s="147"/>
      <c r="D167" s="147"/>
      <c r="E167" s="147"/>
      <c r="F167" s="32"/>
      <c r="G167" s="148"/>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row>
    <row r="168" spans="1:42" ht="46.5" customHeight="1">
      <c r="A168" s="147"/>
      <c r="B168" s="147"/>
      <c r="C168" s="147"/>
      <c r="D168" s="147"/>
      <c r="E168" s="147"/>
      <c r="F168" s="32"/>
      <c r="G168" s="148"/>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row>
    <row r="169" spans="1:42" ht="46.5" customHeight="1">
      <c r="A169" s="147"/>
      <c r="B169" s="147"/>
      <c r="C169" s="147"/>
      <c r="D169" s="147"/>
      <c r="E169" s="147"/>
      <c r="F169" s="32"/>
      <c r="G169" s="148"/>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row>
    <row r="170" spans="1:42" ht="46.5" customHeight="1">
      <c r="A170" s="147"/>
      <c r="B170" s="147"/>
      <c r="C170" s="147"/>
      <c r="D170" s="147"/>
      <c r="E170" s="147"/>
      <c r="F170" s="32"/>
      <c r="G170" s="148"/>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row>
    <row r="171" spans="1:42" ht="46.5" customHeight="1">
      <c r="A171" s="147"/>
      <c r="B171" s="147"/>
      <c r="C171" s="147"/>
      <c r="D171" s="147"/>
      <c r="E171" s="147"/>
      <c r="F171" s="32"/>
      <c r="G171" s="148"/>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row>
    <row r="172" spans="1:42" ht="46.5" customHeight="1">
      <c r="A172" s="147"/>
      <c r="B172" s="147"/>
      <c r="C172" s="147"/>
      <c r="D172" s="147"/>
      <c r="E172" s="147"/>
      <c r="F172" s="32"/>
      <c r="G172" s="148"/>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row>
    <row r="173" spans="1:42" ht="46.5" customHeight="1">
      <c r="A173" s="147"/>
      <c r="B173" s="147"/>
      <c r="C173" s="147"/>
      <c r="D173" s="147"/>
      <c r="E173" s="147"/>
      <c r="F173" s="32"/>
      <c r="G173" s="148"/>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row>
    <row r="174" spans="1:42" ht="46.5" customHeight="1">
      <c r="A174" s="147"/>
      <c r="B174" s="147"/>
      <c r="C174" s="147"/>
      <c r="D174" s="147"/>
      <c r="E174" s="147"/>
      <c r="F174" s="32"/>
      <c r="G174" s="148"/>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row>
    <row r="175" spans="1:42" ht="46.5" customHeight="1">
      <c r="A175" s="147"/>
      <c r="B175" s="147"/>
      <c r="C175" s="147"/>
      <c r="D175" s="147"/>
      <c r="E175" s="147"/>
      <c r="F175" s="32"/>
      <c r="G175" s="148"/>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row>
    <row r="176" spans="1:42" ht="46.5" customHeight="1">
      <c r="A176" s="147"/>
      <c r="B176" s="147"/>
      <c r="C176" s="147"/>
      <c r="D176" s="147"/>
      <c r="E176" s="147"/>
      <c r="F176" s="32"/>
      <c r="G176" s="148"/>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row>
    <row r="177" spans="1:42" ht="46.5" customHeight="1">
      <c r="A177" s="147"/>
      <c r="B177" s="147"/>
      <c r="C177" s="147"/>
      <c r="D177" s="147"/>
      <c r="E177" s="147"/>
      <c r="F177" s="32"/>
      <c r="G177" s="148"/>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row>
    <row r="178" spans="1:42" ht="46.5" customHeight="1">
      <c r="A178" s="147"/>
      <c r="B178" s="147"/>
      <c r="C178" s="147"/>
      <c r="D178" s="147"/>
      <c r="E178" s="147"/>
      <c r="F178" s="32"/>
      <c r="G178" s="148"/>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row>
    <row r="179" spans="1:42" ht="46.5" customHeight="1">
      <c r="A179" s="147"/>
      <c r="B179" s="147"/>
      <c r="C179" s="147"/>
      <c r="D179" s="147"/>
      <c r="E179" s="147"/>
      <c r="F179" s="32"/>
      <c r="G179" s="148"/>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row>
    <row r="180" spans="1:42" ht="46.5" customHeight="1">
      <c r="A180" s="147"/>
      <c r="B180" s="147"/>
      <c r="C180" s="147"/>
      <c r="D180" s="147"/>
      <c r="E180" s="147"/>
      <c r="F180" s="32"/>
      <c r="G180" s="148"/>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row>
    <row r="181" spans="1:42" ht="46.5" customHeight="1">
      <c r="A181" s="147"/>
      <c r="B181" s="147"/>
      <c r="C181" s="147"/>
      <c r="D181" s="147"/>
      <c r="E181" s="147"/>
      <c r="F181" s="32"/>
      <c r="G181" s="148"/>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row>
    <row r="182" spans="1:42" ht="46.5" customHeight="1">
      <c r="A182" s="147"/>
      <c r="B182" s="147"/>
      <c r="C182" s="147"/>
      <c r="D182" s="147"/>
      <c r="E182" s="147"/>
      <c r="F182" s="32"/>
      <c r="G182" s="148"/>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row>
    <row r="183" spans="1:42" ht="46.5" customHeight="1">
      <c r="A183" s="147"/>
      <c r="B183" s="147"/>
      <c r="C183" s="147"/>
      <c r="D183" s="147"/>
      <c r="E183" s="147"/>
      <c r="F183" s="32"/>
      <c r="G183" s="148"/>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row>
    <row r="184" spans="1:42" ht="46.5" customHeight="1">
      <c r="A184" s="147"/>
      <c r="B184" s="147"/>
      <c r="C184" s="147"/>
      <c r="D184" s="147"/>
      <c r="E184" s="147"/>
      <c r="F184" s="32"/>
      <c r="G184" s="148"/>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row>
    <row r="185" spans="1:42" ht="46.5" customHeight="1">
      <c r="A185" s="147"/>
      <c r="B185" s="147"/>
      <c r="C185" s="147"/>
      <c r="D185" s="147"/>
      <c r="E185" s="147"/>
      <c r="F185" s="32"/>
      <c r="G185" s="148"/>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row>
    <row r="186" spans="1:42" ht="46.5" customHeight="1">
      <c r="A186" s="147"/>
      <c r="B186" s="147"/>
      <c r="C186" s="147"/>
      <c r="D186" s="147"/>
      <c r="E186" s="147"/>
      <c r="F186" s="32"/>
      <c r="G186" s="148"/>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row>
    <row r="187" spans="1:42" ht="46.5" customHeight="1">
      <c r="A187" s="147"/>
      <c r="B187" s="147"/>
      <c r="C187" s="147"/>
      <c r="D187" s="147"/>
      <c r="E187" s="147"/>
      <c r="F187" s="32"/>
      <c r="G187" s="148"/>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row>
    <row r="188" spans="1:42" ht="46.5" customHeight="1">
      <c r="A188" s="147"/>
      <c r="B188" s="147"/>
      <c r="C188" s="147"/>
      <c r="D188" s="147"/>
      <c r="E188" s="147"/>
      <c r="F188" s="32"/>
      <c r="G188" s="148"/>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row>
    <row r="189" spans="1:42" ht="46.5" customHeight="1">
      <c r="A189" s="147"/>
      <c r="B189" s="147"/>
      <c r="C189" s="147"/>
      <c r="D189" s="147"/>
      <c r="E189" s="147"/>
      <c r="F189" s="32"/>
      <c r="G189" s="148"/>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row>
    <row r="190" spans="1:42" ht="46.5" customHeight="1">
      <c r="A190" s="147"/>
      <c r="B190" s="147"/>
      <c r="C190" s="147"/>
      <c r="D190" s="147"/>
      <c r="E190" s="147"/>
      <c r="F190" s="32"/>
      <c r="G190" s="148"/>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row>
    <row r="191" spans="1:42" ht="46.5" customHeight="1">
      <c r="A191" s="147"/>
      <c r="B191" s="147"/>
      <c r="C191" s="147"/>
      <c r="D191" s="147"/>
      <c r="E191" s="147"/>
      <c r="F191" s="32"/>
      <c r="G191" s="148"/>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row>
    <row r="192" spans="1:42" ht="46.5" customHeight="1">
      <c r="A192" s="147"/>
      <c r="B192" s="147"/>
      <c r="C192" s="147"/>
      <c r="D192" s="147"/>
      <c r="E192" s="147"/>
      <c r="F192" s="32"/>
      <c r="G192" s="148"/>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row>
    <row r="193" spans="1:42" ht="46.5" customHeight="1">
      <c r="A193" s="147"/>
      <c r="B193" s="147"/>
      <c r="C193" s="147"/>
      <c r="D193" s="147"/>
      <c r="E193" s="147"/>
      <c r="F193" s="32"/>
      <c r="G193" s="148"/>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row>
    <row r="194" spans="1:42" ht="46.5" customHeight="1">
      <c r="A194" s="147"/>
      <c r="B194" s="147"/>
      <c r="C194" s="147"/>
      <c r="D194" s="147"/>
      <c r="E194" s="147"/>
      <c r="F194" s="32"/>
      <c r="G194" s="148"/>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row>
    <row r="195" spans="1:42" ht="46.5" customHeight="1">
      <c r="A195" s="147"/>
      <c r="B195" s="147"/>
      <c r="C195" s="147"/>
      <c r="D195" s="147"/>
      <c r="E195" s="147"/>
      <c r="F195" s="32"/>
      <c r="G195" s="148"/>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row>
    <row r="196" spans="1:42" ht="46.5" customHeight="1">
      <c r="A196" s="147"/>
      <c r="B196" s="147"/>
      <c r="C196" s="147"/>
      <c r="D196" s="147"/>
      <c r="E196" s="147"/>
      <c r="F196" s="32"/>
      <c r="G196" s="148"/>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row>
    <row r="197" spans="1:42" ht="46.5" customHeight="1">
      <c r="A197" s="147"/>
      <c r="B197" s="147"/>
      <c r="C197" s="147"/>
      <c r="D197" s="147"/>
      <c r="E197" s="147"/>
      <c r="F197" s="32"/>
      <c r="G197" s="148"/>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row>
    <row r="198" spans="1:42" ht="46.5" customHeight="1">
      <c r="A198" s="147"/>
      <c r="B198" s="147"/>
      <c r="C198" s="147"/>
      <c r="D198" s="147"/>
      <c r="E198" s="147"/>
      <c r="F198" s="32"/>
      <c r="G198" s="148"/>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row>
    <row r="199" spans="1:42" ht="46.5" customHeight="1">
      <c r="A199" s="147"/>
      <c r="B199" s="147"/>
      <c r="C199" s="147"/>
      <c r="D199" s="147"/>
      <c r="E199" s="147"/>
      <c r="F199" s="32"/>
      <c r="G199" s="148"/>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row>
    <row r="200" spans="1:42" ht="46.5" customHeight="1">
      <c r="A200" s="147"/>
      <c r="B200" s="147"/>
      <c r="C200" s="147"/>
      <c r="D200" s="147"/>
      <c r="E200" s="147"/>
      <c r="F200" s="32"/>
      <c r="G200" s="148"/>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row>
    <row r="201" spans="1:42" ht="46.5" customHeight="1">
      <c r="A201" s="147"/>
      <c r="B201" s="147"/>
      <c r="C201" s="147"/>
      <c r="D201" s="147"/>
      <c r="E201" s="147"/>
      <c r="F201" s="32"/>
      <c r="G201" s="148"/>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row>
    <row r="202" spans="1:42" ht="46.5" customHeight="1">
      <c r="A202" s="147"/>
      <c r="B202" s="147"/>
      <c r="C202" s="147"/>
      <c r="D202" s="147"/>
      <c r="E202" s="147"/>
      <c r="F202" s="32"/>
      <c r="G202" s="148"/>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row>
    <row r="203" spans="1:42" ht="46.5" customHeight="1">
      <c r="A203" s="147"/>
      <c r="B203" s="147"/>
      <c r="C203" s="147"/>
      <c r="D203" s="147"/>
      <c r="E203" s="147"/>
      <c r="F203" s="32"/>
      <c r="G203" s="148"/>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row>
    <row r="204" spans="1:42" ht="46.5" customHeight="1">
      <c r="A204" s="147"/>
      <c r="B204" s="147"/>
      <c r="C204" s="147"/>
      <c r="D204" s="147"/>
      <c r="E204" s="147"/>
      <c r="F204" s="32"/>
      <c r="G204" s="148"/>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row>
    <row r="205" spans="1:42" ht="46.5" customHeight="1">
      <c r="A205" s="147"/>
      <c r="B205" s="147"/>
      <c r="C205" s="147"/>
      <c r="D205" s="147"/>
      <c r="E205" s="147"/>
      <c r="F205" s="32"/>
      <c r="G205" s="148"/>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row>
    <row r="206" spans="1:42" ht="46.5" customHeight="1">
      <c r="A206" s="147"/>
      <c r="B206" s="147"/>
      <c r="C206" s="147"/>
      <c r="D206" s="147"/>
      <c r="E206" s="147"/>
      <c r="F206" s="32"/>
      <c r="G206" s="148"/>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row>
    <row r="207" spans="1:42" ht="46.5" customHeight="1">
      <c r="A207" s="147"/>
      <c r="B207" s="147"/>
      <c r="C207" s="147"/>
      <c r="D207" s="147"/>
      <c r="E207" s="147"/>
      <c r="F207" s="32"/>
      <c r="G207" s="148"/>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row>
    <row r="208" spans="1:42" ht="46.5" customHeight="1">
      <c r="A208" s="147"/>
      <c r="B208" s="147"/>
      <c r="C208" s="147"/>
      <c r="D208" s="147"/>
      <c r="E208" s="147"/>
      <c r="F208" s="32"/>
      <c r="G208" s="148"/>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row>
    <row r="209" spans="1:42" ht="46.5" customHeight="1">
      <c r="A209" s="147"/>
      <c r="B209" s="147"/>
      <c r="C209" s="147"/>
      <c r="D209" s="147"/>
      <c r="E209" s="147"/>
      <c r="F209" s="32"/>
      <c r="G209" s="148"/>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row>
    <row r="210" spans="1:42" ht="46.5" customHeight="1">
      <c r="A210" s="147"/>
      <c r="B210" s="147"/>
      <c r="C210" s="147"/>
      <c r="D210" s="147"/>
      <c r="E210" s="147"/>
      <c r="F210" s="32"/>
      <c r="G210" s="148"/>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row>
    <row r="211" spans="1:42" ht="46.5" customHeight="1">
      <c r="A211" s="147"/>
      <c r="B211" s="147"/>
      <c r="C211" s="147"/>
      <c r="D211" s="147"/>
      <c r="E211" s="147"/>
      <c r="F211" s="32"/>
      <c r="G211" s="148"/>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row>
    <row r="212" spans="1:42" ht="46.5" customHeight="1">
      <c r="A212" s="147"/>
      <c r="B212" s="147"/>
      <c r="C212" s="147"/>
      <c r="D212" s="147"/>
      <c r="E212" s="147"/>
      <c r="F212" s="32"/>
      <c r="G212" s="148"/>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row>
    <row r="213" spans="1:42" ht="46.5" customHeight="1">
      <c r="A213" s="147"/>
      <c r="B213" s="147"/>
      <c r="C213" s="147"/>
      <c r="D213" s="147"/>
      <c r="E213" s="147"/>
      <c r="F213" s="32"/>
      <c r="G213" s="148"/>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ht="46.5" customHeight="1">
      <c r="A214" s="147"/>
      <c r="B214" s="147"/>
      <c r="C214" s="147"/>
      <c r="D214" s="147"/>
      <c r="E214" s="147"/>
      <c r="F214" s="32"/>
      <c r="G214" s="148"/>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row>
    <row r="215" spans="1:42" ht="46.5" customHeight="1">
      <c r="A215" s="147"/>
      <c r="B215" s="147"/>
      <c r="C215" s="147"/>
      <c r="D215" s="147"/>
      <c r="E215" s="147"/>
      <c r="F215" s="32"/>
      <c r="G215" s="148"/>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ht="46.5" customHeight="1">
      <c r="A216" s="147"/>
      <c r="B216" s="147"/>
      <c r="C216" s="147"/>
      <c r="D216" s="147"/>
      <c r="E216" s="147"/>
      <c r="F216" s="32"/>
      <c r="G216" s="148"/>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row>
    <row r="217" spans="1:42" ht="46.5" customHeight="1">
      <c r="A217" s="147"/>
      <c r="B217" s="147"/>
      <c r="C217" s="147"/>
      <c r="D217" s="147"/>
      <c r="E217" s="147"/>
      <c r="F217" s="32"/>
      <c r="G217" s="148"/>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ht="46.5" customHeight="1">
      <c r="A218" s="147"/>
      <c r="B218" s="147"/>
      <c r="C218" s="147"/>
      <c r="D218" s="147"/>
      <c r="E218" s="147"/>
      <c r="F218" s="32"/>
      <c r="G218" s="148"/>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row>
    <row r="219" spans="1:42" ht="46.5" customHeight="1">
      <c r="A219" s="147"/>
      <c r="B219" s="147"/>
      <c r="C219" s="147"/>
      <c r="D219" s="147"/>
      <c r="E219" s="147"/>
      <c r="F219" s="32"/>
      <c r="G219" s="148"/>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row>
    <row r="220" spans="1:42" ht="46.5" customHeight="1">
      <c r="A220" s="147"/>
      <c r="B220" s="147"/>
      <c r="C220" s="147"/>
      <c r="D220" s="147"/>
      <c r="E220" s="147"/>
      <c r="F220" s="32"/>
      <c r="G220" s="148"/>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row>
    <row r="221" spans="1:42" ht="46.5" customHeight="1">
      <c r="A221" s="147"/>
      <c r="B221" s="147"/>
      <c r="C221" s="147"/>
      <c r="D221" s="147"/>
      <c r="E221" s="147"/>
      <c r="F221" s="32"/>
      <c r="G221" s="148"/>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row>
    <row r="222" spans="1:42" ht="46.5" customHeight="1">
      <c r="A222" s="147"/>
      <c r="B222" s="147"/>
      <c r="C222" s="147"/>
      <c r="D222" s="147"/>
      <c r="E222" s="147"/>
      <c r="F222" s="32"/>
      <c r="G222" s="148"/>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row>
    <row r="223" spans="1:42" ht="46.5" customHeight="1">
      <c r="A223" s="147"/>
      <c r="B223" s="147"/>
      <c r="C223" s="147"/>
      <c r="D223" s="147"/>
      <c r="E223" s="147"/>
      <c r="F223" s="32"/>
      <c r="G223" s="148"/>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row>
    <row r="224" spans="1:42" ht="46.5" customHeight="1">
      <c r="A224" s="147"/>
      <c r="B224" s="147"/>
      <c r="C224" s="147"/>
      <c r="D224" s="147"/>
      <c r="E224" s="147"/>
      <c r="F224" s="32"/>
      <c r="G224" s="148"/>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row>
    <row r="225" spans="1:42" ht="46.5" customHeight="1">
      <c r="A225" s="147"/>
      <c r="B225" s="147"/>
      <c r="C225" s="147"/>
      <c r="D225" s="147"/>
      <c r="E225" s="147"/>
      <c r="F225" s="32"/>
      <c r="G225" s="148"/>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row>
    <row r="226" spans="1:42" ht="46.5" customHeight="1">
      <c r="A226" s="147"/>
      <c r="B226" s="147"/>
      <c r="C226" s="147"/>
      <c r="D226" s="147"/>
      <c r="E226" s="147"/>
      <c r="F226" s="32"/>
      <c r="G226" s="148"/>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row>
    <row r="227" spans="1:42" ht="46.5" customHeight="1">
      <c r="A227" s="147"/>
      <c r="B227" s="147"/>
      <c r="C227" s="147"/>
      <c r="D227" s="147"/>
      <c r="E227" s="147"/>
      <c r="F227" s="32"/>
      <c r="G227" s="148"/>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row>
    <row r="228" spans="1:42" ht="46.5" customHeight="1">
      <c r="A228" s="147"/>
      <c r="B228" s="147"/>
      <c r="C228" s="147"/>
      <c r="D228" s="147"/>
      <c r="E228" s="147"/>
      <c r="F228" s="32"/>
      <c r="G228" s="148"/>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row>
    <row r="229" spans="1:42" ht="46.5" customHeight="1">
      <c r="A229" s="147"/>
      <c r="B229" s="147"/>
      <c r="C229" s="147"/>
      <c r="D229" s="147"/>
      <c r="E229" s="147"/>
      <c r="F229" s="32"/>
      <c r="G229" s="148"/>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row>
    <row r="230" spans="1:42" ht="46.5" customHeight="1">
      <c r="A230" s="147"/>
      <c r="B230" s="147"/>
      <c r="C230" s="147"/>
      <c r="D230" s="147"/>
      <c r="E230" s="147"/>
      <c r="F230" s="32"/>
      <c r="G230" s="148"/>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row>
    <row r="231" spans="1:42" ht="46.5" customHeight="1">
      <c r="A231" s="147"/>
      <c r="B231" s="147"/>
      <c r="C231" s="147"/>
      <c r="D231" s="147"/>
      <c r="E231" s="147"/>
      <c r="F231" s="32"/>
      <c r="G231" s="148"/>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row>
    <row r="232" spans="1:42" ht="46.5" customHeight="1">
      <c r="A232" s="147"/>
      <c r="B232" s="147"/>
      <c r="C232" s="147"/>
      <c r="D232" s="147"/>
      <c r="E232" s="147"/>
      <c r="F232" s="32"/>
      <c r="G232" s="148"/>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row>
    <row r="233" spans="1:42" ht="46.5" customHeight="1">
      <c r="A233" s="147"/>
      <c r="B233" s="147"/>
      <c r="C233" s="147"/>
      <c r="D233" s="147"/>
      <c r="E233" s="147"/>
      <c r="F233" s="32"/>
      <c r="G233" s="148"/>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row>
    <row r="234" spans="1:42" ht="46.5" customHeight="1">
      <c r="A234" s="147"/>
      <c r="B234" s="147"/>
      <c r="C234" s="147"/>
      <c r="D234" s="147"/>
      <c r="E234" s="147"/>
      <c r="F234" s="32"/>
      <c r="G234" s="148"/>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row>
    <row r="235" spans="1:42" ht="46.5" customHeight="1">
      <c r="A235" s="147"/>
      <c r="B235" s="147"/>
      <c r="C235" s="147"/>
      <c r="D235" s="147"/>
      <c r="E235" s="147"/>
      <c r="F235" s="32"/>
      <c r="G235" s="148"/>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row>
    <row r="236" spans="1:42" ht="46.5" customHeight="1">
      <c r="A236" s="147"/>
      <c r="B236" s="147"/>
      <c r="C236" s="147"/>
      <c r="D236" s="147"/>
      <c r="E236" s="147"/>
      <c r="F236" s="32"/>
      <c r="G236" s="148"/>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row>
    <row r="237" spans="1:42" ht="46.5" customHeight="1">
      <c r="A237" s="147"/>
      <c r="B237" s="147"/>
      <c r="C237" s="147"/>
      <c r="D237" s="147"/>
      <c r="E237" s="147"/>
      <c r="F237" s="32"/>
      <c r="G237" s="148"/>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row>
    <row r="238" spans="1:42" ht="46.5" customHeight="1">
      <c r="A238" s="147"/>
      <c r="B238" s="147"/>
      <c r="C238" s="147"/>
      <c r="D238" s="147"/>
      <c r="E238" s="147"/>
      <c r="F238" s="32"/>
      <c r="G238" s="148"/>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row>
    <row r="239" spans="1:42" ht="46.5" customHeight="1">
      <c r="A239" s="147"/>
      <c r="B239" s="147"/>
      <c r="C239" s="147"/>
      <c r="D239" s="147"/>
      <c r="E239" s="147"/>
      <c r="F239" s="32"/>
      <c r="G239" s="148"/>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row>
    <row r="240" spans="1:42" ht="46.5" customHeight="1">
      <c r="A240" s="147"/>
      <c r="B240" s="147"/>
      <c r="C240" s="147"/>
      <c r="D240" s="147"/>
      <c r="E240" s="147"/>
      <c r="F240" s="32"/>
      <c r="G240" s="148"/>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row>
    <row r="241" spans="1:42" ht="46.5" customHeight="1">
      <c r="A241" s="147"/>
      <c r="B241" s="147"/>
      <c r="C241" s="147"/>
      <c r="D241" s="147"/>
      <c r="E241" s="147"/>
      <c r="F241" s="32"/>
      <c r="G241" s="148"/>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row>
    <row r="242" spans="1:42" ht="46.5" customHeight="1">
      <c r="A242" s="147"/>
      <c r="B242" s="147"/>
      <c r="C242" s="147"/>
      <c r="D242" s="147"/>
      <c r="E242" s="147"/>
      <c r="F242" s="32"/>
      <c r="G242" s="148"/>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row>
    <row r="243" spans="1:42" ht="46.5" customHeight="1">
      <c r="A243" s="147"/>
      <c r="B243" s="147"/>
      <c r="C243" s="147"/>
      <c r="D243" s="147"/>
      <c r="E243" s="147"/>
      <c r="F243" s="32"/>
      <c r="G243" s="148"/>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row>
    <row r="244" spans="1:42" ht="46.5" customHeight="1">
      <c r="A244" s="147"/>
      <c r="B244" s="147"/>
      <c r="C244" s="147"/>
      <c r="D244" s="147"/>
      <c r="E244" s="147"/>
      <c r="F244" s="32"/>
      <c r="G244" s="148"/>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row>
    <row r="245" spans="1:42" ht="46.5" customHeight="1">
      <c r="A245" s="147"/>
      <c r="B245" s="147"/>
      <c r="C245" s="147"/>
      <c r="D245" s="147"/>
      <c r="E245" s="147"/>
      <c r="F245" s="32"/>
      <c r="G245" s="148"/>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row>
    <row r="246" spans="1:42" ht="46.5" customHeight="1">
      <c r="A246" s="147"/>
      <c r="B246" s="147"/>
      <c r="C246" s="147"/>
      <c r="D246" s="147"/>
      <c r="E246" s="147"/>
      <c r="F246" s="32"/>
      <c r="G246" s="148"/>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row>
    <row r="247" spans="1:42" ht="46.5" customHeight="1">
      <c r="A247" s="147"/>
      <c r="B247" s="147"/>
      <c r="C247" s="147"/>
      <c r="D247" s="147"/>
      <c r="E247" s="147"/>
      <c r="F247" s="32"/>
      <c r="G247" s="148"/>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row>
    <row r="248" spans="1:42" ht="46.5" customHeight="1">
      <c r="A248" s="147"/>
      <c r="B248" s="147"/>
      <c r="C248" s="147"/>
      <c r="D248" s="147"/>
      <c r="E248" s="147"/>
      <c r="F248" s="32"/>
      <c r="G248" s="148"/>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row>
    <row r="249" spans="1:42" ht="46.5" customHeight="1">
      <c r="A249" s="147"/>
      <c r="B249" s="147"/>
      <c r="C249" s="147"/>
      <c r="D249" s="147"/>
      <c r="E249" s="147"/>
      <c r="F249" s="32"/>
      <c r="G249" s="148"/>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ht="46.5" customHeight="1">
      <c r="A250" s="147"/>
      <c r="B250" s="147"/>
      <c r="C250" s="147"/>
      <c r="D250" s="147"/>
      <c r="E250" s="147"/>
      <c r="F250" s="32"/>
      <c r="G250" s="148"/>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row>
    <row r="251" spans="1:42" ht="46.5" customHeight="1">
      <c r="A251" s="147"/>
      <c r="B251" s="147"/>
      <c r="C251" s="147"/>
      <c r="D251" s="147"/>
      <c r="E251" s="147"/>
      <c r="F251" s="32"/>
      <c r="G251" s="148"/>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row>
    <row r="252" spans="1:42" ht="46.5" customHeight="1">
      <c r="A252" s="147"/>
      <c r="B252" s="147"/>
      <c r="C252" s="147"/>
      <c r="D252" s="147"/>
      <c r="E252" s="147"/>
      <c r="F252" s="32"/>
      <c r="G252" s="148"/>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row>
    <row r="253" spans="1:42" ht="46.5" customHeight="1">
      <c r="A253" s="147"/>
      <c r="B253" s="147"/>
      <c r="C253" s="147"/>
      <c r="D253" s="147"/>
      <c r="E253" s="147"/>
      <c r="F253" s="32"/>
      <c r="G253" s="148"/>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row>
    <row r="254" spans="1:42" ht="46.5" customHeight="1">
      <c r="A254" s="147"/>
      <c r="B254" s="147"/>
      <c r="C254" s="147"/>
      <c r="D254" s="147"/>
      <c r="E254" s="147"/>
      <c r="F254" s="32"/>
      <c r="G254" s="148"/>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row>
    <row r="255" spans="1:42" ht="46.5" customHeight="1">
      <c r="A255" s="147"/>
      <c r="B255" s="147"/>
      <c r="C255" s="147"/>
      <c r="D255" s="147"/>
      <c r="E255" s="147"/>
      <c r="F255" s="32"/>
      <c r="G255" s="148"/>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row>
    <row r="256" spans="1:42" ht="46.5" customHeight="1">
      <c r="A256" s="147"/>
      <c r="B256" s="147"/>
      <c r="C256" s="147"/>
      <c r="D256" s="147"/>
      <c r="E256" s="147"/>
      <c r="F256" s="32"/>
      <c r="G256" s="148"/>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row>
    <row r="257" spans="1:42" ht="46.5" customHeight="1">
      <c r="A257" s="147"/>
      <c r="B257" s="147"/>
      <c r="C257" s="147"/>
      <c r="D257" s="147"/>
      <c r="E257" s="147"/>
      <c r="F257" s="32"/>
      <c r="G257" s="148"/>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row>
    <row r="258" spans="1:42" ht="46.5" customHeight="1"/>
    <row r="259" spans="1:42" ht="46.5" customHeight="1"/>
    <row r="260" spans="1:42" ht="46.5" customHeight="1"/>
    <row r="261" spans="1:42" ht="46.5" customHeight="1"/>
    <row r="262" spans="1:42" ht="46.5" customHeight="1"/>
    <row r="263" spans="1:42" ht="46.5" customHeight="1"/>
    <row r="264" spans="1:42" ht="46.5" customHeight="1"/>
    <row r="265" spans="1:42" ht="46.5" customHeight="1"/>
    <row r="266" spans="1:42" ht="46.5" customHeight="1"/>
    <row r="267" spans="1:42" ht="46.5" customHeight="1"/>
    <row r="268" spans="1:42" ht="46.5" customHeight="1"/>
    <row r="269" spans="1:42" ht="46.5" customHeight="1"/>
    <row r="270" spans="1:42" ht="46.5" customHeight="1"/>
    <row r="271" spans="1:42" ht="46.5" customHeight="1"/>
    <row r="272" spans="1:42" ht="46.5" customHeight="1"/>
    <row r="273" ht="46.5" customHeight="1"/>
    <row r="274" ht="46.5" customHeight="1"/>
    <row r="275" ht="46.5" customHeight="1"/>
    <row r="276" ht="46.5" customHeight="1"/>
    <row r="277" ht="46.5" customHeight="1"/>
    <row r="278" ht="46.5" customHeight="1"/>
    <row r="279" ht="46.5" customHeight="1"/>
    <row r="280" ht="46.5" customHeight="1"/>
    <row r="281" ht="46.5" customHeight="1"/>
    <row r="282" ht="46.5" customHeight="1"/>
    <row r="283" ht="46.5" customHeight="1"/>
    <row r="284" ht="46.5" customHeight="1"/>
    <row r="285" ht="46.5" customHeight="1"/>
    <row r="286" ht="46.5" customHeight="1"/>
    <row r="287" ht="46.5" customHeight="1"/>
    <row r="288" ht="46.5" customHeight="1"/>
    <row r="289" ht="46.5" customHeight="1"/>
    <row r="290" ht="46.5" customHeight="1"/>
    <row r="291" ht="46.5" customHeight="1"/>
    <row r="292" ht="46.5" customHeight="1"/>
    <row r="293" ht="46.5" customHeight="1"/>
    <row r="294" ht="46.5" customHeight="1"/>
    <row r="295" ht="46.5" customHeight="1"/>
    <row r="296" ht="46.5" customHeight="1"/>
    <row r="297" ht="46.5" customHeight="1"/>
    <row r="298" ht="46.5" customHeight="1"/>
    <row r="299" ht="46.5" customHeight="1"/>
    <row r="300" ht="46.5" customHeight="1"/>
    <row r="301" ht="46.5" customHeight="1"/>
    <row r="302" ht="46.5" customHeight="1"/>
    <row r="303" ht="46.5" customHeight="1"/>
    <row r="304" ht="46.5" customHeight="1"/>
    <row r="305" ht="46.5" customHeight="1"/>
    <row r="306" ht="46.5" customHeight="1"/>
    <row r="307" ht="46.5" customHeight="1"/>
    <row r="308" ht="46.5" customHeight="1"/>
    <row r="309" ht="46.5" customHeight="1"/>
    <row r="310" ht="46.5" customHeight="1"/>
    <row r="311" ht="46.5" customHeight="1"/>
    <row r="312" ht="46.5" customHeight="1"/>
    <row r="313" ht="46.5" customHeight="1"/>
    <row r="314" ht="46.5" customHeight="1"/>
    <row r="315" ht="46.5" customHeight="1"/>
    <row r="316" ht="46.5" customHeight="1"/>
    <row r="317" ht="46.5" customHeight="1"/>
    <row r="318" ht="46.5" customHeight="1"/>
    <row r="319" ht="46.5" customHeight="1"/>
    <row r="320" ht="46.5" customHeight="1"/>
    <row r="321" ht="46.5" customHeight="1"/>
    <row r="322" ht="46.5" customHeight="1"/>
    <row r="323" ht="46.5" customHeight="1"/>
    <row r="324" ht="46.5" customHeight="1"/>
    <row r="325" ht="46.5" customHeight="1"/>
    <row r="326" ht="46.5" customHeight="1"/>
    <row r="327" ht="46.5" customHeight="1"/>
    <row r="328" ht="46.5" customHeight="1"/>
    <row r="329" ht="46.5" customHeight="1"/>
    <row r="330" ht="46.5" customHeight="1"/>
    <row r="331" ht="46.5" customHeight="1"/>
    <row r="332" ht="46.5" customHeight="1"/>
    <row r="333" ht="46.5" customHeight="1"/>
    <row r="334" ht="46.5" customHeight="1"/>
    <row r="335" ht="46.5" customHeight="1"/>
    <row r="336" ht="46.5" customHeight="1"/>
    <row r="337" ht="46.5" customHeight="1"/>
    <row r="338" ht="46.5" customHeight="1"/>
    <row r="339" ht="46.5" customHeight="1"/>
    <row r="340" ht="46.5" customHeight="1"/>
    <row r="341" ht="46.5" customHeight="1"/>
    <row r="342" ht="46.5" customHeight="1"/>
    <row r="343" ht="46.5" customHeight="1"/>
    <row r="344" ht="46.5" customHeight="1"/>
    <row r="345" ht="46.5" customHeight="1"/>
    <row r="346" ht="46.5" customHeight="1"/>
    <row r="347" ht="46.5" customHeight="1"/>
    <row r="348" ht="46.5" customHeight="1"/>
    <row r="349" ht="46.5" customHeight="1"/>
    <row r="350" ht="46.5" customHeight="1"/>
    <row r="351" ht="46.5" customHeight="1"/>
    <row r="352" ht="46.5" customHeight="1"/>
    <row r="353" ht="46.5" customHeight="1"/>
    <row r="354" ht="46.5" customHeight="1"/>
    <row r="355" ht="46.5" customHeight="1"/>
    <row r="356" ht="46.5" customHeight="1"/>
    <row r="357" ht="46.5" customHeight="1"/>
    <row r="358" ht="46.5" customHeight="1"/>
    <row r="359" ht="46.5" customHeight="1"/>
    <row r="360" ht="46.5" customHeight="1"/>
    <row r="361" ht="46.5" customHeight="1"/>
    <row r="362" ht="46.5" customHeight="1"/>
    <row r="363" ht="46.5" customHeight="1"/>
    <row r="364" ht="46.5" customHeight="1"/>
    <row r="365" ht="46.5" customHeight="1"/>
    <row r="366" ht="46.5" customHeight="1"/>
    <row r="367" ht="46.5" customHeight="1"/>
    <row r="368" ht="46.5" customHeight="1"/>
    <row r="369" ht="46.5" customHeight="1"/>
    <row r="370" ht="46.5" customHeight="1"/>
    <row r="371" ht="46.5" customHeight="1"/>
    <row r="372" ht="46.5" customHeight="1"/>
    <row r="373" ht="46.5" customHeight="1"/>
    <row r="374" ht="46.5" customHeight="1"/>
    <row r="375" ht="46.5" customHeight="1"/>
    <row r="376" ht="46.5" customHeight="1"/>
    <row r="377" ht="46.5" customHeight="1"/>
    <row r="378" ht="46.5" customHeight="1"/>
    <row r="379" ht="46.5" customHeight="1"/>
    <row r="380" ht="46.5" customHeight="1"/>
    <row r="381" ht="46.5" customHeight="1"/>
    <row r="382" ht="46.5" customHeight="1"/>
    <row r="383" ht="46.5" customHeight="1"/>
    <row r="384" ht="46.5" customHeight="1"/>
    <row r="385" ht="46.5" customHeight="1"/>
    <row r="386" ht="46.5" customHeight="1"/>
    <row r="387" ht="46.5" customHeight="1"/>
    <row r="388" ht="46.5" customHeight="1"/>
    <row r="389" ht="46.5" customHeight="1"/>
    <row r="390" ht="46.5" customHeight="1"/>
    <row r="391" ht="46.5" customHeight="1"/>
    <row r="392" ht="46.5" customHeight="1"/>
    <row r="393" ht="46.5" customHeight="1"/>
    <row r="394" ht="46.5" customHeight="1"/>
    <row r="395" ht="46.5" customHeight="1"/>
    <row r="396" ht="46.5" customHeight="1"/>
    <row r="397" ht="46.5" customHeight="1"/>
    <row r="398" ht="46.5" customHeight="1"/>
    <row r="399" ht="46.5" customHeight="1"/>
    <row r="400" ht="46.5" customHeight="1"/>
    <row r="401" ht="46.5" customHeight="1"/>
    <row r="402" ht="46.5" customHeight="1"/>
    <row r="403" ht="46.5" customHeight="1"/>
    <row r="404" ht="46.5" customHeight="1"/>
    <row r="405" ht="46.5" customHeight="1"/>
    <row r="406" ht="46.5" customHeight="1"/>
    <row r="407" ht="46.5" customHeight="1"/>
    <row r="408" ht="46.5" customHeight="1"/>
    <row r="409" ht="46.5" customHeight="1"/>
    <row r="410" ht="46.5" customHeight="1"/>
    <row r="411" ht="46.5" customHeight="1"/>
    <row r="412" ht="46.5" customHeight="1"/>
    <row r="413" ht="46.5" customHeight="1"/>
    <row r="414" ht="46.5" customHeight="1"/>
    <row r="415" ht="46.5" customHeight="1"/>
    <row r="416" ht="46.5" customHeight="1"/>
    <row r="417" ht="46.5" customHeight="1"/>
    <row r="418" ht="46.5" customHeight="1"/>
    <row r="419" ht="46.5" customHeight="1"/>
    <row r="420" ht="46.5" customHeight="1"/>
    <row r="421" ht="46.5" customHeight="1"/>
    <row r="422" ht="46.5" customHeight="1"/>
    <row r="423" ht="46.5" customHeight="1"/>
    <row r="424" ht="46.5" customHeight="1"/>
    <row r="425" ht="46.5" customHeight="1"/>
    <row r="426" ht="46.5" customHeight="1"/>
    <row r="427" ht="46.5" customHeight="1"/>
    <row r="428" ht="46.5" customHeight="1"/>
    <row r="429" ht="46.5" customHeight="1"/>
    <row r="430" ht="46.5" customHeight="1"/>
    <row r="431" ht="46.5" customHeight="1"/>
    <row r="432" ht="46.5" customHeight="1"/>
    <row r="433" ht="46.5" customHeight="1"/>
    <row r="434" ht="46.5" customHeight="1"/>
    <row r="435" ht="46.5" customHeight="1"/>
    <row r="436" ht="46.5" customHeight="1"/>
    <row r="437" ht="46.5" customHeight="1"/>
    <row r="438" ht="46.5" customHeight="1"/>
    <row r="439" ht="46.5" customHeight="1"/>
    <row r="440" ht="46.5" customHeight="1"/>
    <row r="441" ht="46.5" customHeight="1"/>
    <row r="442" ht="46.5" customHeight="1"/>
    <row r="443" ht="46.5" customHeight="1"/>
    <row r="444" ht="46.5" customHeight="1"/>
    <row r="445" ht="46.5" customHeight="1"/>
    <row r="446" ht="46.5" customHeight="1"/>
    <row r="447" ht="46.5" customHeight="1"/>
    <row r="448" ht="46.5" customHeight="1"/>
    <row r="449" ht="46.5" customHeight="1"/>
    <row r="450" ht="46.5" customHeight="1"/>
    <row r="451" ht="46.5" customHeight="1"/>
    <row r="452" ht="46.5" customHeight="1"/>
    <row r="453" ht="46.5" customHeight="1"/>
    <row r="454" ht="46.5" customHeight="1"/>
    <row r="455" ht="46.5" customHeight="1"/>
    <row r="456" ht="46.5" customHeight="1"/>
    <row r="457" ht="46.5" customHeight="1"/>
    <row r="458" ht="46.5" customHeight="1"/>
    <row r="459" ht="46.5" customHeight="1"/>
    <row r="460" ht="46.5" customHeight="1"/>
    <row r="461" ht="46.5" customHeight="1"/>
    <row r="462" ht="46.5" customHeight="1"/>
    <row r="463" ht="46.5" customHeight="1"/>
    <row r="464" ht="46.5" customHeight="1"/>
    <row r="465" ht="46.5" customHeight="1"/>
    <row r="466" ht="46.5" customHeight="1"/>
    <row r="467" ht="46.5" customHeight="1"/>
    <row r="468" ht="46.5" customHeight="1"/>
    <row r="469" ht="46.5" customHeight="1"/>
    <row r="470" ht="46.5" customHeight="1"/>
    <row r="471" ht="46.5" customHeight="1"/>
    <row r="472" ht="46.5" customHeight="1"/>
    <row r="473" ht="46.5" customHeight="1"/>
    <row r="474" ht="46.5" customHeight="1"/>
    <row r="475" ht="46.5" customHeight="1"/>
    <row r="476" ht="46.5" customHeight="1"/>
    <row r="477" ht="46.5" customHeight="1"/>
    <row r="478" ht="46.5" customHeight="1"/>
    <row r="479" ht="46.5" customHeight="1"/>
    <row r="480" ht="46.5" customHeight="1"/>
    <row r="481" ht="46.5" customHeight="1"/>
    <row r="482" ht="46.5" customHeight="1"/>
    <row r="483" ht="46.5" customHeight="1"/>
    <row r="484" ht="46.5" customHeight="1"/>
    <row r="485" ht="46.5" customHeight="1"/>
    <row r="486" ht="46.5" customHeight="1"/>
    <row r="487" ht="46.5" customHeight="1"/>
    <row r="488" ht="46.5" customHeight="1"/>
    <row r="489" ht="46.5" customHeight="1"/>
    <row r="490" ht="46.5" customHeight="1"/>
    <row r="491" ht="46.5" customHeight="1"/>
    <row r="492" ht="46.5" customHeight="1"/>
    <row r="493" ht="46.5" customHeight="1"/>
    <row r="494" ht="46.5" customHeight="1"/>
    <row r="495" ht="46.5" customHeight="1"/>
    <row r="496" ht="46.5" customHeight="1"/>
    <row r="497" ht="46.5" customHeight="1"/>
    <row r="498" ht="46.5" customHeight="1"/>
    <row r="499" ht="46.5" customHeight="1"/>
    <row r="500" ht="46.5" customHeight="1"/>
    <row r="501" ht="46.5" customHeight="1"/>
    <row r="502" ht="46.5" customHeight="1"/>
    <row r="503" ht="46.5" customHeight="1"/>
    <row r="504" ht="46.5" customHeight="1"/>
    <row r="505" ht="46.5" customHeight="1"/>
    <row r="506" ht="46.5" customHeight="1"/>
    <row r="507" ht="46.5" customHeight="1"/>
    <row r="508" ht="46.5" customHeight="1"/>
    <row r="509" ht="46.5" customHeight="1"/>
    <row r="510" ht="46.5" customHeight="1"/>
    <row r="511" ht="46.5" customHeight="1"/>
    <row r="512" ht="46.5" customHeight="1"/>
    <row r="513" ht="46.5" customHeight="1"/>
    <row r="514" ht="46.5" customHeight="1"/>
    <row r="515" ht="46.5" customHeight="1"/>
    <row r="516" ht="46.5" customHeight="1"/>
    <row r="517" ht="46.5" customHeight="1"/>
    <row r="518" ht="46.5" customHeight="1"/>
    <row r="519" ht="46.5" customHeight="1"/>
    <row r="520" ht="46.5" customHeight="1"/>
    <row r="521" ht="46.5" customHeight="1"/>
    <row r="522" ht="46.5" customHeight="1"/>
    <row r="523" ht="46.5" customHeight="1"/>
    <row r="524" ht="46.5" customHeight="1"/>
    <row r="525" ht="46.5" customHeight="1"/>
    <row r="526" ht="46.5" customHeight="1"/>
    <row r="527" ht="46.5" customHeight="1"/>
    <row r="528" ht="46.5" customHeight="1"/>
    <row r="529" ht="46.5" customHeight="1"/>
    <row r="530" ht="46.5" customHeight="1"/>
    <row r="531" ht="46.5" customHeight="1"/>
    <row r="532" ht="46.5" customHeight="1"/>
    <row r="533" ht="46.5" customHeight="1"/>
    <row r="534" ht="46.5" customHeight="1"/>
    <row r="535" ht="46.5" customHeight="1"/>
    <row r="536" ht="46.5" customHeight="1"/>
    <row r="537" ht="46.5" customHeight="1"/>
    <row r="538" ht="46.5" customHeight="1"/>
    <row r="539" ht="46.5" customHeight="1"/>
    <row r="540" ht="46.5" customHeight="1"/>
    <row r="541" ht="46.5" customHeight="1"/>
    <row r="542" ht="46.5" customHeight="1"/>
    <row r="543" ht="46.5" customHeight="1"/>
    <row r="544" ht="46.5" customHeight="1"/>
    <row r="545" ht="46.5" customHeight="1"/>
    <row r="546" ht="46.5" customHeight="1"/>
    <row r="547" ht="46.5" customHeight="1"/>
    <row r="548" ht="46.5" customHeight="1"/>
    <row r="549" ht="46.5" customHeight="1"/>
    <row r="550" ht="46.5" customHeight="1"/>
    <row r="551" ht="46.5" customHeight="1"/>
    <row r="552" ht="46.5" customHeight="1"/>
    <row r="553" ht="46.5" customHeight="1"/>
    <row r="554" ht="46.5" customHeight="1"/>
    <row r="555" ht="46.5" customHeight="1"/>
    <row r="556" ht="46.5" customHeight="1"/>
    <row r="557" ht="46.5" customHeight="1"/>
    <row r="558" ht="46.5" customHeight="1"/>
    <row r="559" ht="46.5" customHeight="1"/>
    <row r="560" ht="46.5" customHeight="1"/>
    <row r="561" ht="46.5" customHeight="1"/>
    <row r="562" ht="46.5" customHeight="1"/>
    <row r="563" ht="46.5" customHeight="1"/>
    <row r="564" ht="46.5" customHeight="1"/>
    <row r="565" ht="46.5" customHeight="1"/>
    <row r="566" ht="46.5" customHeight="1"/>
    <row r="567" ht="46.5" customHeight="1"/>
    <row r="568" ht="46.5" customHeight="1"/>
    <row r="569" ht="46.5" customHeight="1"/>
    <row r="570" ht="46.5" customHeight="1"/>
    <row r="571" ht="46.5" customHeight="1"/>
    <row r="572" ht="46.5" customHeight="1"/>
    <row r="573" ht="46.5" customHeight="1"/>
    <row r="574" ht="46.5" customHeight="1"/>
    <row r="575" ht="46.5" customHeight="1"/>
    <row r="576" ht="46.5" customHeight="1"/>
    <row r="577" ht="46.5" customHeight="1"/>
    <row r="578" ht="46.5" customHeight="1"/>
    <row r="579" ht="46.5" customHeight="1"/>
    <row r="580" ht="46.5" customHeight="1"/>
    <row r="581" ht="46.5" customHeight="1"/>
    <row r="582" ht="46.5" customHeight="1"/>
    <row r="583" ht="46.5" customHeight="1"/>
    <row r="584" ht="46.5" customHeight="1"/>
    <row r="585" ht="46.5" customHeight="1"/>
    <row r="586" ht="46.5" customHeight="1"/>
    <row r="587" ht="46.5" customHeight="1"/>
    <row r="588" ht="46.5" customHeight="1"/>
    <row r="589" ht="46.5" customHeight="1"/>
    <row r="590" ht="46.5" customHeight="1"/>
    <row r="591" ht="46.5" customHeight="1"/>
    <row r="592" ht="46.5" customHeight="1"/>
    <row r="593" ht="46.5" customHeight="1"/>
    <row r="594" ht="46.5" customHeight="1"/>
    <row r="595" ht="46.5" customHeight="1"/>
    <row r="596" ht="46.5" customHeight="1"/>
    <row r="597" ht="46.5" customHeight="1"/>
    <row r="598" ht="46.5" customHeight="1"/>
    <row r="599" ht="46.5" customHeight="1"/>
    <row r="600" ht="46.5" customHeight="1"/>
    <row r="601" ht="46.5" customHeight="1"/>
    <row r="602" ht="46.5" customHeight="1"/>
    <row r="603" ht="46.5" customHeight="1"/>
    <row r="604" ht="46.5" customHeight="1"/>
    <row r="605" ht="46.5" customHeight="1"/>
    <row r="606" ht="46.5" customHeight="1"/>
    <row r="607" ht="46.5" customHeight="1"/>
    <row r="608" ht="46.5" customHeight="1"/>
    <row r="609" ht="46.5" customHeight="1"/>
    <row r="610" ht="46.5" customHeight="1"/>
    <row r="611" ht="46.5" customHeight="1"/>
    <row r="612" ht="46.5" customHeight="1"/>
    <row r="613" ht="46.5" customHeight="1"/>
    <row r="614" ht="46.5" customHeight="1"/>
    <row r="615" ht="46.5" customHeight="1"/>
    <row r="616" ht="46.5" customHeight="1"/>
    <row r="617" ht="46.5" customHeight="1"/>
    <row r="618" ht="46.5" customHeight="1"/>
    <row r="619" ht="46.5" customHeight="1"/>
    <row r="620" ht="46.5" customHeight="1"/>
    <row r="621" ht="46.5" customHeight="1"/>
    <row r="622" ht="46.5" customHeight="1"/>
    <row r="623" ht="46.5" customHeight="1"/>
    <row r="624" ht="46.5" customHeight="1"/>
    <row r="625" ht="46.5" customHeight="1"/>
    <row r="626" ht="46.5" customHeight="1"/>
    <row r="627" ht="46.5" customHeight="1"/>
    <row r="628" ht="46.5" customHeight="1"/>
    <row r="629" ht="46.5" customHeight="1"/>
    <row r="630" ht="46.5" customHeight="1"/>
    <row r="631" ht="46.5" customHeight="1"/>
    <row r="632" ht="46.5" customHeight="1"/>
    <row r="633" ht="46.5" customHeight="1"/>
    <row r="634" ht="46.5" customHeight="1"/>
    <row r="635" ht="46.5" customHeight="1"/>
    <row r="636" ht="46.5" customHeight="1"/>
    <row r="637" ht="46.5" customHeight="1"/>
    <row r="638" ht="46.5" customHeight="1"/>
    <row r="639" ht="46.5" customHeight="1"/>
    <row r="640" ht="46.5" customHeight="1"/>
    <row r="641" ht="46.5" customHeight="1"/>
    <row r="642" ht="46.5" customHeight="1"/>
    <row r="643" ht="46.5" customHeight="1"/>
    <row r="644" ht="46.5" customHeight="1"/>
    <row r="645" ht="46.5" customHeight="1"/>
    <row r="646" ht="46.5" customHeight="1"/>
    <row r="647" ht="46.5" customHeight="1"/>
    <row r="648" ht="46.5" customHeight="1"/>
    <row r="649" ht="46.5" customHeight="1"/>
    <row r="650" ht="46.5" customHeight="1"/>
    <row r="651" ht="46.5" customHeight="1"/>
    <row r="652" ht="46.5" customHeight="1"/>
    <row r="653" ht="46.5" customHeight="1"/>
    <row r="654" ht="46.5" customHeight="1"/>
    <row r="655" ht="46.5" customHeight="1"/>
    <row r="656" ht="46.5" customHeight="1"/>
    <row r="657" ht="46.5" customHeight="1"/>
    <row r="658" ht="46.5" customHeight="1"/>
    <row r="659" ht="46.5" customHeight="1"/>
    <row r="660" ht="46.5" customHeight="1"/>
    <row r="661" ht="46.5" customHeight="1"/>
    <row r="662" ht="46.5" customHeight="1"/>
    <row r="663" ht="46.5" customHeight="1"/>
    <row r="664" ht="46.5" customHeight="1"/>
    <row r="665" ht="46.5" customHeight="1"/>
    <row r="666" ht="46.5" customHeight="1"/>
    <row r="667" ht="46.5" customHeight="1"/>
    <row r="668" ht="46.5" customHeight="1"/>
    <row r="669" ht="46.5" customHeight="1"/>
    <row r="670" ht="46.5" customHeight="1"/>
    <row r="671" ht="46.5" customHeight="1"/>
    <row r="672" ht="46.5" customHeight="1"/>
    <row r="673" ht="46.5" customHeight="1"/>
    <row r="674" ht="46.5" customHeight="1"/>
    <row r="675" ht="46.5" customHeight="1"/>
    <row r="676" ht="46.5" customHeight="1"/>
    <row r="677" ht="46.5" customHeight="1"/>
    <row r="678" ht="46.5" customHeight="1"/>
    <row r="679" ht="46.5" customHeight="1"/>
    <row r="680" ht="46.5" customHeight="1"/>
    <row r="681" ht="46.5" customHeight="1"/>
    <row r="682" ht="46.5" customHeight="1"/>
    <row r="683" ht="46.5" customHeight="1"/>
    <row r="684" ht="46.5" customHeight="1"/>
    <row r="685" ht="46.5" customHeight="1"/>
    <row r="686" ht="46.5" customHeight="1"/>
    <row r="687" ht="46.5" customHeight="1"/>
    <row r="688" ht="46.5" customHeight="1"/>
    <row r="689" ht="46.5" customHeight="1"/>
    <row r="690" ht="46.5" customHeight="1"/>
    <row r="691" ht="46.5" customHeight="1"/>
    <row r="692" ht="46.5" customHeight="1"/>
    <row r="693" ht="46.5" customHeight="1"/>
    <row r="694" ht="46.5" customHeight="1"/>
    <row r="695" ht="46.5" customHeight="1"/>
    <row r="696" ht="46.5" customHeight="1"/>
    <row r="697" ht="46.5" customHeight="1"/>
    <row r="698" ht="46.5" customHeight="1"/>
    <row r="699" ht="46.5" customHeight="1"/>
    <row r="700" ht="46.5" customHeight="1"/>
    <row r="701" ht="46.5" customHeight="1"/>
    <row r="702" ht="46.5" customHeight="1"/>
    <row r="703" ht="46.5" customHeight="1"/>
    <row r="704" ht="46.5" customHeight="1"/>
    <row r="705" ht="46.5" customHeight="1"/>
    <row r="706" ht="46.5" customHeight="1"/>
    <row r="707" ht="46.5" customHeight="1"/>
    <row r="708" ht="46.5" customHeight="1"/>
    <row r="709" ht="46.5" customHeight="1"/>
    <row r="710" ht="46.5" customHeight="1"/>
    <row r="711" ht="46.5" customHeight="1"/>
    <row r="712" ht="46.5" customHeight="1"/>
    <row r="713" ht="46.5" customHeight="1"/>
    <row r="714" ht="46.5" customHeight="1"/>
    <row r="715" ht="46.5" customHeight="1"/>
    <row r="716" ht="46.5" customHeight="1"/>
    <row r="717" ht="46.5" customHeight="1"/>
    <row r="718" ht="46.5" customHeight="1"/>
    <row r="719" ht="46.5" customHeight="1"/>
    <row r="720" ht="46.5" customHeight="1"/>
    <row r="721" ht="46.5" customHeight="1"/>
    <row r="722" ht="46.5" customHeight="1"/>
    <row r="723" ht="46.5" customHeight="1"/>
    <row r="724" ht="46.5" customHeight="1"/>
    <row r="725" ht="46.5" customHeight="1"/>
    <row r="726" ht="46.5" customHeight="1"/>
    <row r="727" ht="46.5" customHeight="1"/>
    <row r="728" ht="46.5" customHeight="1"/>
    <row r="729" ht="46.5" customHeight="1"/>
    <row r="730" ht="46.5" customHeight="1"/>
    <row r="731" ht="46.5" customHeight="1"/>
    <row r="732" ht="46.5" customHeight="1"/>
    <row r="733" ht="46.5" customHeight="1"/>
    <row r="734" ht="46.5" customHeight="1"/>
    <row r="735" ht="46.5" customHeight="1"/>
    <row r="736" ht="46.5" customHeight="1"/>
    <row r="737" ht="46.5" customHeight="1"/>
    <row r="738" ht="46.5" customHeight="1"/>
    <row r="739" ht="46.5" customHeight="1"/>
    <row r="740" ht="46.5" customHeight="1"/>
    <row r="741" ht="46.5" customHeight="1"/>
    <row r="742" ht="46.5" customHeight="1"/>
    <row r="743" ht="46.5" customHeight="1"/>
    <row r="744" ht="46.5" customHeight="1"/>
    <row r="745" ht="46.5" customHeight="1"/>
    <row r="746" ht="46.5" customHeight="1"/>
    <row r="747" ht="46.5" customHeight="1"/>
    <row r="748" ht="46.5" customHeight="1"/>
    <row r="749" ht="46.5" customHeight="1"/>
    <row r="750" ht="46.5" customHeight="1"/>
    <row r="751" ht="46.5" customHeight="1"/>
    <row r="752" ht="46.5" customHeight="1"/>
    <row r="753" ht="46.5" customHeight="1"/>
    <row r="754" ht="46.5" customHeight="1"/>
    <row r="755" ht="46.5" customHeight="1"/>
    <row r="756" ht="46.5" customHeight="1"/>
    <row r="757" ht="46.5" customHeight="1"/>
    <row r="758" ht="46.5" customHeight="1"/>
    <row r="759" ht="46.5" customHeight="1"/>
    <row r="760" ht="46.5" customHeight="1"/>
    <row r="761" ht="46.5" customHeight="1"/>
    <row r="762" ht="46.5" customHeight="1"/>
    <row r="763" ht="46.5" customHeight="1"/>
    <row r="764" ht="46.5" customHeight="1"/>
    <row r="765" ht="46.5" customHeight="1"/>
    <row r="766" ht="46.5" customHeight="1"/>
    <row r="767" ht="46.5" customHeight="1"/>
    <row r="768" ht="46.5" customHeight="1"/>
    <row r="769" ht="46.5" customHeight="1"/>
    <row r="770" ht="46.5" customHeight="1"/>
    <row r="771" ht="46.5" customHeight="1"/>
    <row r="772" ht="46.5" customHeight="1"/>
    <row r="773" ht="46.5" customHeight="1"/>
    <row r="774" ht="46.5" customHeight="1"/>
    <row r="775" ht="46.5" customHeight="1"/>
    <row r="776" ht="46.5" customHeight="1"/>
    <row r="777" ht="46.5" customHeight="1"/>
    <row r="778" ht="46.5" customHeight="1"/>
    <row r="779" ht="46.5" customHeight="1"/>
    <row r="780" ht="46.5" customHeight="1"/>
    <row r="781" ht="46.5" customHeight="1"/>
    <row r="782" ht="46.5" customHeight="1"/>
    <row r="783" ht="46.5" customHeight="1"/>
    <row r="784" ht="46.5" customHeight="1"/>
    <row r="785" ht="46.5" customHeight="1"/>
    <row r="786" ht="46.5" customHeight="1"/>
    <row r="787" ht="46.5" customHeight="1"/>
    <row r="788" ht="46.5" customHeight="1"/>
    <row r="789" ht="46.5" customHeight="1"/>
    <row r="790" ht="46.5" customHeight="1"/>
    <row r="791" ht="46.5" customHeight="1"/>
    <row r="792" ht="46.5" customHeight="1"/>
    <row r="793" ht="46.5" customHeight="1"/>
    <row r="794" ht="46.5" customHeight="1"/>
    <row r="795" ht="46.5" customHeight="1"/>
    <row r="796" ht="46.5" customHeight="1"/>
    <row r="797" ht="46.5" customHeight="1"/>
    <row r="798" ht="46.5" customHeight="1"/>
    <row r="799" ht="46.5" customHeight="1"/>
    <row r="800" ht="46.5" customHeight="1"/>
    <row r="801" ht="46.5" customHeight="1"/>
    <row r="802" ht="46.5" customHeight="1"/>
    <row r="803" ht="46.5" customHeight="1"/>
    <row r="804" ht="46.5" customHeight="1"/>
    <row r="805" ht="46.5" customHeight="1"/>
    <row r="806" ht="46.5" customHeight="1"/>
    <row r="807" ht="46.5" customHeight="1"/>
    <row r="808" ht="46.5" customHeight="1"/>
    <row r="809" ht="46.5" customHeight="1"/>
    <row r="810" ht="46.5" customHeight="1"/>
    <row r="811" ht="46.5" customHeight="1"/>
    <row r="812" ht="46.5" customHeight="1"/>
    <row r="813" ht="46.5" customHeight="1"/>
    <row r="814" ht="46.5" customHeight="1"/>
    <row r="815" ht="46.5" customHeight="1"/>
    <row r="816" ht="46.5" customHeight="1"/>
    <row r="817" ht="46.5" customHeight="1"/>
    <row r="818" ht="46.5" customHeight="1"/>
    <row r="819" ht="46.5" customHeight="1"/>
    <row r="820" ht="46.5" customHeight="1"/>
    <row r="821" ht="46.5" customHeight="1"/>
    <row r="822" ht="46.5" customHeight="1"/>
    <row r="823" ht="46.5" customHeight="1"/>
    <row r="824" ht="46.5" customHeight="1"/>
    <row r="825" ht="46.5" customHeight="1"/>
    <row r="826" ht="46.5" customHeight="1"/>
    <row r="827" ht="46.5" customHeight="1"/>
    <row r="828" ht="46.5" customHeight="1"/>
    <row r="829" ht="46.5" customHeight="1"/>
    <row r="830" ht="46.5" customHeight="1"/>
    <row r="831" ht="46.5" customHeight="1"/>
    <row r="832" ht="46.5" customHeight="1"/>
    <row r="833" ht="46.5" customHeight="1"/>
    <row r="834" ht="46.5" customHeight="1"/>
    <row r="835" ht="46.5" customHeight="1"/>
    <row r="836" ht="46.5" customHeight="1"/>
    <row r="837" ht="46.5" customHeight="1"/>
    <row r="838" ht="46.5" customHeight="1"/>
    <row r="839" ht="46.5" customHeight="1"/>
    <row r="840" ht="46.5" customHeight="1"/>
    <row r="841" ht="46.5" customHeight="1"/>
    <row r="842" ht="46.5" customHeight="1"/>
    <row r="843" ht="46.5" customHeight="1"/>
    <row r="844" ht="46.5" customHeight="1"/>
    <row r="845" ht="46.5" customHeight="1"/>
    <row r="846" ht="46.5" customHeight="1"/>
    <row r="847" ht="46.5" customHeight="1"/>
    <row r="848" ht="46.5" customHeight="1"/>
    <row r="849" ht="46.5" customHeight="1"/>
    <row r="850" ht="46.5" customHeight="1"/>
    <row r="851" ht="46.5" customHeight="1"/>
    <row r="852" ht="46.5" customHeight="1"/>
    <row r="853" ht="46.5" customHeight="1"/>
    <row r="854" ht="46.5" customHeight="1"/>
    <row r="855" ht="46.5" customHeight="1"/>
    <row r="856" ht="46.5" customHeight="1"/>
    <row r="857" ht="46.5" customHeight="1"/>
    <row r="858" ht="46.5" customHeight="1"/>
    <row r="859" ht="46.5" customHeight="1"/>
    <row r="860" ht="46.5" customHeight="1"/>
    <row r="861" ht="46.5" customHeight="1"/>
    <row r="862" ht="46.5" customHeight="1"/>
    <row r="863" ht="46.5" customHeight="1"/>
    <row r="864" ht="46.5" customHeight="1"/>
    <row r="865" ht="46.5" customHeight="1"/>
    <row r="866" ht="46.5" customHeight="1"/>
    <row r="867" ht="46.5" customHeight="1"/>
    <row r="868" ht="46.5" customHeight="1"/>
    <row r="869" ht="46.5" customHeight="1"/>
    <row r="870" ht="46.5" customHeight="1"/>
    <row r="871" ht="46.5" customHeight="1"/>
    <row r="872" ht="46.5" customHeight="1"/>
    <row r="873" ht="46.5" customHeight="1"/>
    <row r="874" ht="46.5" customHeight="1"/>
    <row r="875" ht="46.5" customHeight="1"/>
    <row r="876" ht="46.5" customHeight="1"/>
    <row r="877" ht="46.5" customHeight="1"/>
    <row r="878" ht="46.5" customHeight="1"/>
    <row r="879" ht="46.5" customHeight="1"/>
    <row r="880" ht="46.5" customHeight="1"/>
    <row r="881" ht="46.5" customHeight="1"/>
    <row r="882" ht="46.5" customHeight="1"/>
    <row r="883" ht="46.5" customHeight="1"/>
    <row r="884" ht="46.5" customHeight="1"/>
    <row r="885" ht="46.5" customHeight="1"/>
    <row r="886" ht="46.5" customHeight="1"/>
    <row r="887" ht="46.5" customHeight="1"/>
    <row r="888" ht="46.5" customHeight="1"/>
    <row r="889" ht="46.5" customHeight="1"/>
    <row r="890" ht="46.5" customHeight="1"/>
    <row r="891" ht="46.5" customHeight="1"/>
    <row r="892" ht="46.5" customHeight="1"/>
    <row r="893" ht="46.5" customHeight="1"/>
    <row r="894" ht="46.5" customHeight="1"/>
    <row r="895" ht="46.5" customHeight="1"/>
    <row r="896" ht="46.5" customHeight="1"/>
    <row r="897" ht="46.5" customHeight="1"/>
    <row r="898" ht="46.5" customHeight="1"/>
    <row r="899" ht="46.5" customHeight="1"/>
    <row r="900" ht="46.5" customHeight="1"/>
    <row r="901" ht="46.5" customHeight="1"/>
    <row r="902" ht="46.5" customHeight="1"/>
    <row r="903" ht="46.5" customHeight="1"/>
    <row r="904" ht="46.5" customHeight="1"/>
    <row r="905" ht="46.5" customHeight="1"/>
    <row r="906" ht="46.5" customHeight="1"/>
    <row r="907" ht="46.5" customHeight="1"/>
    <row r="908" ht="46.5" customHeight="1"/>
    <row r="909" ht="46.5" customHeight="1"/>
    <row r="910" ht="46.5" customHeight="1"/>
    <row r="911" ht="46.5" customHeight="1"/>
    <row r="912" ht="46.5" customHeight="1"/>
    <row r="913" ht="46.5" customHeight="1"/>
    <row r="914" ht="46.5" customHeight="1"/>
    <row r="915" ht="46.5" customHeight="1"/>
    <row r="916" ht="46.5" customHeight="1"/>
    <row r="917" ht="46.5" customHeight="1"/>
    <row r="918" ht="46.5" customHeight="1"/>
    <row r="919" ht="46.5" customHeight="1"/>
    <row r="920" ht="46.5" customHeight="1"/>
    <row r="921" ht="46.5" customHeight="1"/>
    <row r="922" ht="46.5" customHeight="1"/>
    <row r="923" ht="46.5" customHeight="1"/>
    <row r="924" ht="46.5" customHeight="1"/>
    <row r="925" ht="46.5" customHeight="1"/>
    <row r="926" ht="46.5" customHeight="1"/>
    <row r="927" ht="46.5" customHeight="1"/>
    <row r="928" ht="46.5" customHeight="1"/>
    <row r="929" ht="46.5" customHeight="1"/>
    <row r="930" ht="46.5" customHeight="1"/>
    <row r="931" ht="46.5" customHeight="1"/>
    <row r="932" ht="46.5" customHeight="1"/>
    <row r="933" ht="46.5" customHeight="1"/>
    <row r="934" ht="46.5" customHeight="1"/>
    <row r="935" ht="46.5" customHeight="1"/>
    <row r="936" ht="46.5" customHeight="1"/>
    <row r="937" ht="46.5" customHeight="1"/>
    <row r="938" ht="46.5" customHeight="1"/>
    <row r="939" ht="46.5" customHeight="1"/>
    <row r="940" ht="46.5" customHeight="1"/>
    <row r="941" ht="46.5" customHeight="1"/>
    <row r="942" ht="46.5" customHeight="1"/>
    <row r="943" ht="46.5" customHeight="1"/>
    <row r="944" ht="46.5" customHeight="1"/>
    <row r="945" ht="46.5" customHeight="1"/>
    <row r="946" ht="46.5" customHeight="1"/>
    <row r="947" ht="46.5" customHeight="1"/>
    <row r="948" ht="46.5" customHeight="1"/>
    <row r="949" ht="46.5" customHeight="1"/>
    <row r="950" ht="46.5" customHeight="1"/>
    <row r="951" ht="46.5" customHeight="1"/>
    <row r="952" ht="46.5" customHeight="1"/>
    <row r="953" ht="46.5" customHeight="1"/>
    <row r="954" ht="46.5" customHeight="1"/>
    <row r="955" ht="46.5" customHeight="1"/>
    <row r="956" ht="46.5" customHeight="1"/>
    <row r="957" ht="46.5" customHeight="1"/>
    <row r="958" ht="46.5" customHeight="1"/>
    <row r="959" ht="46.5" customHeight="1"/>
    <row r="960" ht="46.5" customHeight="1"/>
    <row r="961" ht="46.5" customHeight="1"/>
    <row r="962" ht="46.5" customHeight="1"/>
    <row r="963" ht="46.5" customHeight="1"/>
    <row r="964" ht="46.5" customHeight="1"/>
    <row r="965" ht="46.5" customHeight="1"/>
    <row r="966" ht="46.5" customHeight="1"/>
    <row r="967" ht="46.5" customHeight="1"/>
    <row r="968" ht="46.5" customHeight="1"/>
    <row r="969" ht="46.5" customHeight="1"/>
    <row r="970" ht="46.5" customHeight="1"/>
    <row r="971" ht="46.5" customHeight="1"/>
    <row r="972" ht="46.5" customHeight="1"/>
    <row r="973" ht="46.5" customHeight="1"/>
    <row r="974" ht="46.5" customHeight="1"/>
    <row r="975" ht="46.5" customHeight="1"/>
    <row r="976" ht="46.5" customHeight="1"/>
    <row r="977" ht="46.5" customHeight="1"/>
    <row r="978" ht="46.5" customHeight="1"/>
    <row r="979" ht="46.5" customHeight="1"/>
    <row r="980" ht="46.5" customHeight="1"/>
    <row r="981" ht="46.5" customHeight="1"/>
    <row r="982" ht="46.5" customHeight="1"/>
    <row r="983" ht="46.5" customHeight="1"/>
    <row r="984" ht="46.5" customHeight="1"/>
    <row r="985" ht="46.5" customHeight="1"/>
    <row r="986" ht="46.5" customHeight="1"/>
    <row r="987" ht="46.5" customHeight="1"/>
    <row r="988" ht="46.5" customHeight="1"/>
    <row r="989" ht="46.5" customHeight="1"/>
    <row r="990" ht="46.5" customHeight="1"/>
    <row r="991" ht="46.5" customHeight="1"/>
    <row r="992" ht="46.5" customHeight="1"/>
    <row r="993" ht="46.5" customHeight="1"/>
    <row r="994" ht="46.5" customHeight="1"/>
    <row r="995" ht="46.5" customHeight="1"/>
    <row r="996" ht="46.5" customHeight="1"/>
    <row r="997" ht="46.5" customHeight="1"/>
    <row r="998" ht="46.5" customHeight="1"/>
    <row r="999" ht="46.5" customHeight="1"/>
    <row r="1000" ht="46.5" customHeight="1"/>
  </sheetData>
  <autoFilter ref="A10:BI58"/>
  <mergeCells count="202">
    <mergeCell ref="H42:H44"/>
    <mergeCell ref="I42:I44"/>
    <mergeCell ref="J42:J44"/>
    <mergeCell ref="K42:K44"/>
    <mergeCell ref="L42:L44"/>
    <mergeCell ref="M42:M44"/>
    <mergeCell ref="N42:N44"/>
    <mergeCell ref="O42:O44"/>
    <mergeCell ref="A42:A44"/>
    <mergeCell ref="B42:B44"/>
    <mergeCell ref="C42:C44"/>
    <mergeCell ref="D42:D44"/>
    <mergeCell ref="E42:E44"/>
    <mergeCell ref="F42:F44"/>
    <mergeCell ref="G42:G44"/>
    <mergeCell ref="H39:H41"/>
    <mergeCell ref="I39:I41"/>
    <mergeCell ref="J39:J41"/>
    <mergeCell ref="K39:K41"/>
    <mergeCell ref="L39:L41"/>
    <mergeCell ref="M39:M41"/>
    <mergeCell ref="N39:N41"/>
    <mergeCell ref="O39:O41"/>
    <mergeCell ref="A39:A41"/>
    <mergeCell ref="B39:B41"/>
    <mergeCell ref="C39:C41"/>
    <mergeCell ref="D39:D41"/>
    <mergeCell ref="E39:E41"/>
    <mergeCell ref="F39:F41"/>
    <mergeCell ref="G39:G41"/>
    <mergeCell ref="H36:H38"/>
    <mergeCell ref="I36:I38"/>
    <mergeCell ref="J36:J38"/>
    <mergeCell ref="K36:K38"/>
    <mergeCell ref="L36:L38"/>
    <mergeCell ref="M36:M38"/>
    <mergeCell ref="N36:N38"/>
    <mergeCell ref="O36:O38"/>
    <mergeCell ref="A36:A38"/>
    <mergeCell ref="B36:B38"/>
    <mergeCell ref="C36:C38"/>
    <mergeCell ref="D36:D38"/>
    <mergeCell ref="E36:E38"/>
    <mergeCell ref="F36:F38"/>
    <mergeCell ref="G36:G38"/>
    <mergeCell ref="O30:O32"/>
    <mergeCell ref="A30:A32"/>
    <mergeCell ref="B30:B32"/>
    <mergeCell ref="C30:C32"/>
    <mergeCell ref="D30:D32"/>
    <mergeCell ref="E30:E32"/>
    <mergeCell ref="F30:F32"/>
    <mergeCell ref="G30:G32"/>
    <mergeCell ref="H33:H35"/>
    <mergeCell ref="I33:I35"/>
    <mergeCell ref="J33:J35"/>
    <mergeCell ref="K33:K35"/>
    <mergeCell ref="L33:L35"/>
    <mergeCell ref="M33:M35"/>
    <mergeCell ref="N33:N35"/>
    <mergeCell ref="O33:O35"/>
    <mergeCell ref="A33:A35"/>
    <mergeCell ref="B33:B35"/>
    <mergeCell ref="C33:C35"/>
    <mergeCell ref="D33:D35"/>
    <mergeCell ref="E33:E35"/>
    <mergeCell ref="F33:F35"/>
    <mergeCell ref="G33:G35"/>
    <mergeCell ref="A27:A29"/>
    <mergeCell ref="B27:B29"/>
    <mergeCell ref="C27:C29"/>
    <mergeCell ref="D27:D29"/>
    <mergeCell ref="E27:E29"/>
    <mergeCell ref="F27:F29"/>
    <mergeCell ref="G27:G29"/>
    <mergeCell ref="H30:H32"/>
    <mergeCell ref="I30:I32"/>
    <mergeCell ref="K13:K15"/>
    <mergeCell ref="L13:L15"/>
    <mergeCell ref="M13:M15"/>
    <mergeCell ref="H22:H23"/>
    <mergeCell ref="I22:I23"/>
    <mergeCell ref="J22:J23"/>
    <mergeCell ref="K22:K23"/>
    <mergeCell ref="L22:L23"/>
    <mergeCell ref="M22:M23"/>
    <mergeCell ref="AQ9:AR9"/>
    <mergeCell ref="AT9:AU9"/>
    <mergeCell ref="C6:AP6"/>
    <mergeCell ref="C7:AP7"/>
    <mergeCell ref="C8:AP8"/>
    <mergeCell ref="AQ8:AS8"/>
    <mergeCell ref="AT8:AV8"/>
    <mergeCell ref="S9:X9"/>
    <mergeCell ref="AK9:AL9"/>
    <mergeCell ref="AN1:AP1"/>
    <mergeCell ref="AN2:AP2"/>
    <mergeCell ref="AN3:AP3"/>
    <mergeCell ref="AN4:AP4"/>
    <mergeCell ref="C5:AP5"/>
    <mergeCell ref="AM9:AN9"/>
    <mergeCell ref="AO9:AP9"/>
    <mergeCell ref="A5:B5"/>
    <mergeCell ref="A6:B6"/>
    <mergeCell ref="A7:B7"/>
    <mergeCell ref="A8:B8"/>
    <mergeCell ref="A53:A55"/>
    <mergeCell ref="B53:B55"/>
    <mergeCell ref="C53:C55"/>
    <mergeCell ref="D53:D55"/>
    <mergeCell ref="E53:E55"/>
    <mergeCell ref="F53:F55"/>
    <mergeCell ref="G53:G55"/>
    <mergeCell ref="A1:B4"/>
    <mergeCell ref="C1:AM4"/>
    <mergeCell ref="N13:N15"/>
    <mergeCell ref="O13:O15"/>
    <mergeCell ref="D13:D15"/>
    <mergeCell ref="E13:E15"/>
    <mergeCell ref="F13:F15"/>
    <mergeCell ref="G13:G15"/>
    <mergeCell ref="H13:H15"/>
    <mergeCell ref="I13:I15"/>
    <mergeCell ref="J13:J15"/>
    <mergeCell ref="A13:A15"/>
    <mergeCell ref="B13:B15"/>
    <mergeCell ref="C13:C15"/>
    <mergeCell ref="H27:H29"/>
    <mergeCell ref="I27:I29"/>
    <mergeCell ref="J27:J29"/>
    <mergeCell ref="J25:J26"/>
    <mergeCell ref="K25:K26"/>
    <mergeCell ref="L25:L26"/>
    <mergeCell ref="M25:M26"/>
    <mergeCell ref="N25:N26"/>
    <mergeCell ref="O25:O26"/>
    <mergeCell ref="H53:H55"/>
    <mergeCell ref="I53:I55"/>
    <mergeCell ref="J53:J55"/>
    <mergeCell ref="K53:K55"/>
    <mergeCell ref="L53:L55"/>
    <mergeCell ref="M53:M55"/>
    <mergeCell ref="N53:N55"/>
    <mergeCell ref="O53:O55"/>
    <mergeCell ref="K27:K29"/>
    <mergeCell ref="L27:L29"/>
    <mergeCell ref="M27:M29"/>
    <mergeCell ref="N27:N29"/>
    <mergeCell ref="O27:O29"/>
    <mergeCell ref="J30:J32"/>
    <mergeCell ref="K30:K32"/>
    <mergeCell ref="L30:L32"/>
    <mergeCell ref="M30:M32"/>
    <mergeCell ref="N30:N32"/>
    <mergeCell ref="A25:A26"/>
    <mergeCell ref="B25:B26"/>
    <mergeCell ref="C25:C26"/>
    <mergeCell ref="D25:D26"/>
    <mergeCell ref="E25:E26"/>
    <mergeCell ref="F25:F26"/>
    <mergeCell ref="G25:G26"/>
    <mergeCell ref="H25:H26"/>
    <mergeCell ref="I25:I26"/>
    <mergeCell ref="N22:N23"/>
    <mergeCell ref="O22:O23"/>
    <mergeCell ref="A22:A23"/>
    <mergeCell ref="B22:B23"/>
    <mergeCell ref="C22:C23"/>
    <mergeCell ref="D22:D23"/>
    <mergeCell ref="E22:E23"/>
    <mergeCell ref="F22:F23"/>
    <mergeCell ref="G22:G23"/>
    <mergeCell ref="H17:H21"/>
    <mergeCell ref="I17:I21"/>
    <mergeCell ref="J17:J21"/>
    <mergeCell ref="K17:K21"/>
    <mergeCell ref="L17:L21"/>
    <mergeCell ref="M17:M21"/>
    <mergeCell ref="N17:N21"/>
    <mergeCell ref="O17:O21"/>
    <mergeCell ref="A17:A21"/>
    <mergeCell ref="B17:B21"/>
    <mergeCell ref="C17:C21"/>
    <mergeCell ref="D17:D21"/>
    <mergeCell ref="E17:E21"/>
    <mergeCell ref="F17:F21"/>
    <mergeCell ref="G17:G21"/>
    <mergeCell ref="H47:H49"/>
    <mergeCell ref="I47:I49"/>
    <mergeCell ref="J47:J49"/>
    <mergeCell ref="K47:K49"/>
    <mergeCell ref="L47:L49"/>
    <mergeCell ref="M47:M49"/>
    <mergeCell ref="N47:N49"/>
    <mergeCell ref="O47:O49"/>
    <mergeCell ref="A47:A49"/>
    <mergeCell ref="B47:B49"/>
    <mergeCell ref="C47:C49"/>
    <mergeCell ref="D47:D49"/>
    <mergeCell ref="E47:E49"/>
    <mergeCell ref="F47:F49"/>
    <mergeCell ref="G47:G49"/>
  </mergeCells>
  <conditionalFormatting sqref="I16 I22 I47 I52:I53 I56 Z16 Z47:Z49 Z52:Z56 Z58">
    <cfRule type="cellIs" dxfId="757" priority="61" operator="equal">
      <formula>"Muy Alta"</formula>
    </cfRule>
  </conditionalFormatting>
  <conditionalFormatting sqref="I16 I22 I47 I52:I53 I56 Z16 Z47:Z49 Z52:Z56 Z58">
    <cfRule type="cellIs" dxfId="756" priority="62" operator="equal">
      <formula>"Alta"</formula>
    </cfRule>
  </conditionalFormatting>
  <conditionalFormatting sqref="I16 I22 I47 I52:I53 I56 Z16 Z47:Z49 Z52:Z56 Z58">
    <cfRule type="cellIs" dxfId="755" priority="63" operator="equal">
      <formula>"Media"</formula>
    </cfRule>
  </conditionalFormatting>
  <conditionalFormatting sqref="I16 I22 I47 I52:I53 I56 Z16 Z47:Z49 Z52:Z56 Z58">
    <cfRule type="cellIs" dxfId="754" priority="64" operator="equal">
      <formula>"Baja"</formula>
    </cfRule>
  </conditionalFormatting>
  <conditionalFormatting sqref="I16 I22 I47 I52:I53 I56 Z16 Z47:Z49 Z52:Z56 Z58">
    <cfRule type="cellIs" dxfId="753" priority="65" operator="equal">
      <formula>"Muy Baja"</formula>
    </cfRule>
  </conditionalFormatting>
  <conditionalFormatting sqref="M16 M22 M47 M52:M53 M56 AB13:AB23 AB26:AB58">
    <cfRule type="cellIs" dxfId="752" priority="66" operator="equal">
      <formula>"Catastrófico"</formula>
    </cfRule>
  </conditionalFormatting>
  <conditionalFormatting sqref="M16 M22 M47 M52:M53 M56 AB13:AB23 AB26:AB58">
    <cfRule type="cellIs" dxfId="751" priority="67" operator="equal">
      <formula>"Mayor"</formula>
    </cfRule>
  </conditionalFormatting>
  <conditionalFormatting sqref="M16 M22 M47 M52:M53 M56 AB13:AB23 AB26:AB58">
    <cfRule type="cellIs" dxfId="750" priority="68" operator="equal">
      <formula>"Moderado"</formula>
    </cfRule>
  </conditionalFormatting>
  <conditionalFormatting sqref="M16 M22 M47 M52:M53 M56 AB13:AB23 AB26:AB58">
    <cfRule type="cellIs" dxfId="749" priority="69" operator="equal">
      <formula>"Menor"</formula>
    </cfRule>
  </conditionalFormatting>
  <conditionalFormatting sqref="M16 M22 M47 M52:M53 M56 AB13:AB23 AB26:AB58">
    <cfRule type="cellIs" dxfId="748" priority="70" operator="equal">
      <formula>"Leve"</formula>
    </cfRule>
  </conditionalFormatting>
  <conditionalFormatting sqref="O16 O22 O47 O52:O53 O56 AD16 AD47:AD49 AD52:AD56 AD58">
    <cfRule type="cellIs" dxfId="747" priority="71" operator="equal">
      <formula>"Extremo"</formula>
    </cfRule>
  </conditionalFormatting>
  <conditionalFormatting sqref="O16 O22 O47 O52:O53 O56 AD16 AD47:AD49 AD52:AD56 AD58">
    <cfRule type="cellIs" dxfId="746" priority="72" operator="equal">
      <formula>"Alto"</formula>
    </cfRule>
  </conditionalFormatting>
  <conditionalFormatting sqref="O16 O22 O47 O52:O53 O56 AD16 AD47:AD49 AD52:AD56 AD58">
    <cfRule type="cellIs" dxfId="745" priority="73" operator="equal">
      <formula>"Moderado"</formula>
    </cfRule>
  </conditionalFormatting>
  <conditionalFormatting sqref="O16 O22 O47 O52:O53 O56 AD16 AD47:AD49 AD52:AD56 AD58">
    <cfRule type="cellIs" dxfId="744" priority="74" operator="equal">
      <formula>"Bajo"</formula>
    </cfRule>
  </conditionalFormatting>
  <conditionalFormatting sqref="Z22:Z23">
    <cfRule type="cellIs" dxfId="743" priority="75" operator="equal">
      <formula>"Muy Alta"</formula>
    </cfRule>
  </conditionalFormatting>
  <conditionalFormatting sqref="Z22:Z23">
    <cfRule type="cellIs" dxfId="742" priority="76" operator="equal">
      <formula>"Alta"</formula>
    </cfRule>
  </conditionalFormatting>
  <conditionalFormatting sqref="Z22:Z23">
    <cfRule type="cellIs" dxfId="741" priority="77" operator="equal">
      <formula>"Media"</formula>
    </cfRule>
  </conditionalFormatting>
  <conditionalFormatting sqref="Z22:Z23">
    <cfRule type="cellIs" dxfId="740" priority="78" operator="equal">
      <formula>"Baja"</formula>
    </cfRule>
  </conditionalFormatting>
  <conditionalFormatting sqref="Z22:Z23">
    <cfRule type="cellIs" dxfId="739" priority="79" operator="equal">
      <formula>"Muy Baja"</formula>
    </cfRule>
  </conditionalFormatting>
  <conditionalFormatting sqref="AD22:AD23">
    <cfRule type="cellIs" dxfId="738" priority="80" operator="equal">
      <formula>"Extremo"</formula>
    </cfRule>
  </conditionalFormatting>
  <conditionalFormatting sqref="AD22:AD23">
    <cfRule type="cellIs" dxfId="737" priority="81" operator="equal">
      <formula>"Alto"</formula>
    </cfRule>
  </conditionalFormatting>
  <conditionalFormatting sqref="AD22:AD23">
    <cfRule type="cellIs" dxfId="736" priority="82" operator="equal">
      <formula>"Moderado"</formula>
    </cfRule>
  </conditionalFormatting>
  <conditionalFormatting sqref="AD22:AD23">
    <cfRule type="cellIs" dxfId="735" priority="83" operator="equal">
      <formula>"Bajo"</formula>
    </cfRule>
  </conditionalFormatting>
  <conditionalFormatting sqref="L16 L22 L47 L52:L53 L56">
    <cfRule type="containsText" dxfId="734" priority="84" operator="containsText" text="❌">
      <formula>NOT(ISERROR(SEARCH(("❌"),(L16))))</formula>
    </cfRule>
  </conditionalFormatting>
  <conditionalFormatting sqref="M27">
    <cfRule type="cellIs" dxfId="733" priority="85" operator="equal">
      <formula>"Catastrófico"</formula>
    </cfRule>
  </conditionalFormatting>
  <conditionalFormatting sqref="M27">
    <cfRule type="cellIs" dxfId="732" priority="86" operator="equal">
      <formula>"Mayor"</formula>
    </cfRule>
  </conditionalFormatting>
  <conditionalFormatting sqref="M27">
    <cfRule type="cellIs" dxfId="731" priority="87" operator="equal">
      <formula>"Moderado"</formula>
    </cfRule>
  </conditionalFormatting>
  <conditionalFormatting sqref="M27">
    <cfRule type="cellIs" dxfId="730" priority="88" operator="equal">
      <formula>"Menor"</formula>
    </cfRule>
  </conditionalFormatting>
  <conditionalFormatting sqref="M27">
    <cfRule type="cellIs" dxfId="729" priority="89" operator="equal">
      <formula>"Leve"</formula>
    </cfRule>
  </conditionalFormatting>
  <conditionalFormatting sqref="O27">
    <cfRule type="cellIs" dxfId="728" priority="90" operator="equal">
      <formula>"Extremo"</formula>
    </cfRule>
  </conditionalFormatting>
  <conditionalFormatting sqref="O27">
    <cfRule type="cellIs" dxfId="727" priority="91" operator="equal">
      <formula>"Alto"</formula>
    </cfRule>
  </conditionalFormatting>
  <conditionalFormatting sqref="O27">
    <cfRule type="cellIs" dxfId="726" priority="92" operator="equal">
      <formula>"Moderado"</formula>
    </cfRule>
  </conditionalFormatting>
  <conditionalFormatting sqref="O27">
    <cfRule type="cellIs" dxfId="725" priority="93" operator="equal">
      <formula>"Bajo"</formula>
    </cfRule>
  </conditionalFormatting>
  <conditionalFormatting sqref="Z27:Z29">
    <cfRule type="cellIs" dxfId="724" priority="94" operator="equal">
      <formula>"Muy Alta"</formula>
    </cfRule>
  </conditionalFormatting>
  <conditionalFormatting sqref="Z27:Z29">
    <cfRule type="cellIs" dxfId="723" priority="95" operator="equal">
      <formula>"Alta"</formula>
    </cfRule>
  </conditionalFormatting>
  <conditionalFormatting sqref="Z27:Z29">
    <cfRule type="cellIs" dxfId="722" priority="96" operator="equal">
      <formula>"Media"</formula>
    </cfRule>
  </conditionalFormatting>
  <conditionalFormatting sqref="Z27:Z29">
    <cfRule type="cellIs" dxfId="721" priority="97" operator="equal">
      <formula>"Baja"</formula>
    </cfRule>
  </conditionalFormatting>
  <conditionalFormatting sqref="Z27:Z29">
    <cfRule type="cellIs" dxfId="720" priority="98" operator="equal">
      <formula>"Muy Baja"</formula>
    </cfRule>
  </conditionalFormatting>
  <conditionalFormatting sqref="AD27:AD29">
    <cfRule type="cellIs" dxfId="719" priority="99" operator="equal">
      <formula>"Extremo"</formula>
    </cfRule>
  </conditionalFormatting>
  <conditionalFormatting sqref="AD27:AD29">
    <cfRule type="cellIs" dxfId="718" priority="100" operator="equal">
      <formula>"Alto"</formula>
    </cfRule>
  </conditionalFormatting>
  <conditionalFormatting sqref="AD27:AD29">
    <cfRule type="cellIs" dxfId="717" priority="101" operator="equal">
      <formula>"Moderado"</formula>
    </cfRule>
  </conditionalFormatting>
  <conditionalFormatting sqref="AD27:AD29">
    <cfRule type="cellIs" dxfId="716" priority="102" operator="equal">
      <formula>"Bajo"</formula>
    </cfRule>
  </conditionalFormatting>
  <conditionalFormatting sqref="L27">
    <cfRule type="containsText" dxfId="715" priority="103" operator="containsText" text="❌">
      <formula>NOT(ISERROR(SEARCH(("❌"),(L27))))</formula>
    </cfRule>
  </conditionalFormatting>
  <conditionalFormatting sqref="I13">
    <cfRule type="cellIs" dxfId="714" priority="104" operator="equal">
      <formula>"Muy Alta"</formula>
    </cfRule>
  </conditionalFormatting>
  <conditionalFormatting sqref="I13">
    <cfRule type="cellIs" dxfId="713" priority="105" operator="equal">
      <formula>"Alta"</formula>
    </cfRule>
  </conditionalFormatting>
  <conditionalFormatting sqref="I13">
    <cfRule type="cellIs" dxfId="712" priority="106" operator="equal">
      <formula>"Media"</formula>
    </cfRule>
  </conditionalFormatting>
  <conditionalFormatting sqref="I13">
    <cfRule type="cellIs" dxfId="711" priority="107" operator="equal">
      <formula>"Baja"</formula>
    </cfRule>
  </conditionalFormatting>
  <conditionalFormatting sqref="I13">
    <cfRule type="cellIs" dxfId="710" priority="108" operator="equal">
      <formula>"Muy Baja"</formula>
    </cfRule>
  </conditionalFormatting>
  <conditionalFormatting sqref="M13">
    <cfRule type="cellIs" dxfId="709" priority="109" operator="equal">
      <formula>"Catastrófico"</formula>
    </cfRule>
  </conditionalFormatting>
  <conditionalFormatting sqref="M13">
    <cfRule type="cellIs" dxfId="708" priority="110" operator="equal">
      <formula>"Mayor"</formula>
    </cfRule>
  </conditionalFormatting>
  <conditionalFormatting sqref="M13">
    <cfRule type="cellIs" dxfId="707" priority="111" operator="equal">
      <formula>"Moderado"</formula>
    </cfRule>
  </conditionalFormatting>
  <conditionalFormatting sqref="M13">
    <cfRule type="cellIs" dxfId="706" priority="112" operator="equal">
      <formula>"Menor"</formula>
    </cfRule>
  </conditionalFormatting>
  <conditionalFormatting sqref="M13">
    <cfRule type="cellIs" dxfId="705" priority="113" operator="equal">
      <formula>"Leve"</formula>
    </cfRule>
  </conditionalFormatting>
  <conditionalFormatting sqref="O13">
    <cfRule type="cellIs" dxfId="704" priority="114" operator="equal">
      <formula>"Extremo"</formula>
    </cfRule>
  </conditionalFormatting>
  <conditionalFormatting sqref="O13">
    <cfRule type="cellIs" dxfId="703" priority="115" operator="equal">
      <formula>"Alto"</formula>
    </cfRule>
  </conditionalFormatting>
  <conditionalFormatting sqref="O13">
    <cfRule type="cellIs" dxfId="702" priority="116" operator="equal">
      <formula>"Moderado"</formula>
    </cfRule>
  </conditionalFormatting>
  <conditionalFormatting sqref="O13">
    <cfRule type="cellIs" dxfId="701" priority="117" operator="equal">
      <formula>"Bajo"</formula>
    </cfRule>
  </conditionalFormatting>
  <conditionalFormatting sqref="Z13:Z15">
    <cfRule type="cellIs" dxfId="700" priority="118" operator="equal">
      <formula>"Muy Alta"</formula>
    </cfRule>
  </conditionalFormatting>
  <conditionalFormatting sqref="Z13:Z15">
    <cfRule type="cellIs" dxfId="699" priority="119" operator="equal">
      <formula>"Alta"</formula>
    </cfRule>
  </conditionalFormatting>
  <conditionalFormatting sqref="Z13:Z15">
    <cfRule type="cellIs" dxfId="698" priority="120" operator="equal">
      <formula>"Media"</formula>
    </cfRule>
  </conditionalFormatting>
  <conditionalFormatting sqref="Z13:Z15">
    <cfRule type="cellIs" dxfId="697" priority="121" operator="equal">
      <formula>"Baja"</formula>
    </cfRule>
  </conditionalFormatting>
  <conditionalFormatting sqref="Z13:Z15">
    <cfRule type="cellIs" dxfId="696" priority="122" operator="equal">
      <formula>"Muy Baja"</formula>
    </cfRule>
  </conditionalFormatting>
  <conditionalFormatting sqref="AD13:AD15">
    <cfRule type="cellIs" dxfId="695" priority="123" operator="equal">
      <formula>"Extremo"</formula>
    </cfRule>
  </conditionalFormatting>
  <conditionalFormatting sqref="AD13:AD15">
    <cfRule type="cellIs" dxfId="694" priority="124" operator="equal">
      <formula>"Alto"</formula>
    </cfRule>
  </conditionalFormatting>
  <conditionalFormatting sqref="AD13:AD15">
    <cfRule type="cellIs" dxfId="693" priority="125" operator="equal">
      <formula>"Moderado"</formula>
    </cfRule>
  </conditionalFormatting>
  <conditionalFormatting sqref="AD13:AD15">
    <cfRule type="cellIs" dxfId="692" priority="126" operator="equal">
      <formula>"Bajo"</formula>
    </cfRule>
  </conditionalFormatting>
  <conditionalFormatting sqref="L13">
    <cfRule type="containsText" dxfId="691" priority="127" operator="containsText" text="❌">
      <formula>NOT(ISERROR(SEARCH(("❌"),(L13))))</formula>
    </cfRule>
  </conditionalFormatting>
  <conditionalFormatting sqref="I51">
    <cfRule type="cellIs" dxfId="690" priority="128" operator="equal">
      <formula>"Muy Alta"</formula>
    </cfRule>
  </conditionalFormatting>
  <conditionalFormatting sqref="I51">
    <cfRule type="cellIs" dxfId="689" priority="129" operator="equal">
      <formula>"Alta"</formula>
    </cfRule>
  </conditionalFormatting>
  <conditionalFormatting sqref="I51">
    <cfRule type="cellIs" dxfId="688" priority="130" operator="equal">
      <formula>"Media"</formula>
    </cfRule>
  </conditionalFormatting>
  <conditionalFormatting sqref="I51">
    <cfRule type="cellIs" dxfId="687" priority="131" operator="equal">
      <formula>"Baja"</formula>
    </cfRule>
  </conditionalFormatting>
  <conditionalFormatting sqref="I51">
    <cfRule type="cellIs" dxfId="686" priority="132" operator="equal">
      <formula>"Muy Baja"</formula>
    </cfRule>
  </conditionalFormatting>
  <conditionalFormatting sqref="M51">
    <cfRule type="cellIs" dxfId="685" priority="133" operator="equal">
      <formula>"Catastrófico"</formula>
    </cfRule>
  </conditionalFormatting>
  <conditionalFormatting sqref="M51">
    <cfRule type="cellIs" dxfId="684" priority="134" operator="equal">
      <formula>"Mayor"</formula>
    </cfRule>
  </conditionalFormatting>
  <conditionalFormatting sqref="M51">
    <cfRule type="cellIs" dxfId="683" priority="135" operator="equal">
      <formula>"Moderado"</formula>
    </cfRule>
  </conditionalFormatting>
  <conditionalFormatting sqref="M51">
    <cfRule type="cellIs" dxfId="682" priority="136" operator="equal">
      <formula>"Menor"</formula>
    </cfRule>
  </conditionalFormatting>
  <conditionalFormatting sqref="M51">
    <cfRule type="cellIs" dxfId="681" priority="137" operator="equal">
      <formula>"Leve"</formula>
    </cfRule>
  </conditionalFormatting>
  <conditionalFormatting sqref="O51">
    <cfRule type="cellIs" dxfId="680" priority="138" operator="equal">
      <formula>"Extremo"</formula>
    </cfRule>
  </conditionalFormatting>
  <conditionalFormatting sqref="O51">
    <cfRule type="cellIs" dxfId="679" priority="139" operator="equal">
      <formula>"Alto"</formula>
    </cfRule>
  </conditionalFormatting>
  <conditionalFormatting sqref="O51">
    <cfRule type="cellIs" dxfId="678" priority="140" operator="equal">
      <formula>"Moderado"</formula>
    </cfRule>
  </conditionalFormatting>
  <conditionalFormatting sqref="O51">
    <cfRule type="cellIs" dxfId="677" priority="141" operator="equal">
      <formula>"Bajo"</formula>
    </cfRule>
  </conditionalFormatting>
  <conditionalFormatting sqref="Z51">
    <cfRule type="cellIs" dxfId="676" priority="142" operator="equal">
      <formula>"Muy Alta"</formula>
    </cfRule>
  </conditionalFormatting>
  <conditionalFormatting sqref="Z51">
    <cfRule type="cellIs" dxfId="675" priority="143" operator="equal">
      <formula>"Alta"</formula>
    </cfRule>
  </conditionalFormatting>
  <conditionalFormatting sqref="Z51">
    <cfRule type="cellIs" dxfId="674" priority="144" operator="equal">
      <formula>"Media"</formula>
    </cfRule>
  </conditionalFormatting>
  <conditionalFormatting sqref="Z51">
    <cfRule type="cellIs" dxfId="673" priority="145" operator="equal">
      <formula>"Baja"</formula>
    </cfRule>
  </conditionalFormatting>
  <conditionalFormatting sqref="Z51">
    <cfRule type="cellIs" dxfId="672" priority="146" operator="equal">
      <formula>"Muy Baja"</formula>
    </cfRule>
  </conditionalFormatting>
  <conditionalFormatting sqref="AD51">
    <cfRule type="cellIs" dxfId="671" priority="147" operator="equal">
      <formula>"Extremo"</formula>
    </cfRule>
  </conditionalFormatting>
  <conditionalFormatting sqref="AD51">
    <cfRule type="cellIs" dxfId="670" priority="148" operator="equal">
      <formula>"Alto"</formula>
    </cfRule>
  </conditionalFormatting>
  <conditionalFormatting sqref="AD51">
    <cfRule type="cellIs" dxfId="669" priority="149" operator="equal">
      <formula>"Moderado"</formula>
    </cfRule>
  </conditionalFormatting>
  <conditionalFormatting sqref="AD51">
    <cfRule type="cellIs" dxfId="668" priority="150" operator="equal">
      <formula>"Bajo"</formula>
    </cfRule>
  </conditionalFormatting>
  <conditionalFormatting sqref="L51">
    <cfRule type="containsText" dxfId="667" priority="151" operator="containsText" text="❌">
      <formula>NOT(ISERROR(SEARCH(("❌"),(L51))))</formula>
    </cfRule>
  </conditionalFormatting>
  <conditionalFormatting sqref="Z26">
    <cfRule type="cellIs" dxfId="666" priority="166" operator="equal">
      <formula>"Muy Alta"</formula>
    </cfRule>
  </conditionalFormatting>
  <conditionalFormatting sqref="Z26">
    <cfRule type="cellIs" dxfId="665" priority="167" operator="equal">
      <formula>"Alta"</formula>
    </cfRule>
  </conditionalFormatting>
  <conditionalFormatting sqref="Z26">
    <cfRule type="cellIs" dxfId="664" priority="168" operator="equal">
      <formula>"Media"</formula>
    </cfRule>
  </conditionalFormatting>
  <conditionalFormatting sqref="Z26">
    <cfRule type="cellIs" dxfId="663" priority="169" operator="equal">
      <formula>"Baja"</formula>
    </cfRule>
  </conditionalFormatting>
  <conditionalFormatting sqref="Z26">
    <cfRule type="cellIs" dxfId="662" priority="170" operator="equal">
      <formula>"Muy Baja"</formula>
    </cfRule>
  </conditionalFormatting>
  <conditionalFormatting sqref="AD26">
    <cfRule type="cellIs" dxfId="661" priority="171" operator="equal">
      <formula>"Extremo"</formula>
    </cfRule>
  </conditionalFormatting>
  <conditionalFormatting sqref="AD26">
    <cfRule type="cellIs" dxfId="660" priority="172" operator="equal">
      <formula>"Alto"</formula>
    </cfRule>
  </conditionalFormatting>
  <conditionalFormatting sqref="AD26">
    <cfRule type="cellIs" dxfId="659" priority="173" operator="equal">
      <formula>"Moderado"</formula>
    </cfRule>
  </conditionalFormatting>
  <conditionalFormatting sqref="AD26">
    <cfRule type="cellIs" dxfId="658" priority="174" operator="equal">
      <formula>"Bajo"</formula>
    </cfRule>
  </conditionalFormatting>
  <conditionalFormatting sqref="I17">
    <cfRule type="cellIs" dxfId="657" priority="176" operator="equal">
      <formula>"Muy Alta"</formula>
    </cfRule>
  </conditionalFormatting>
  <conditionalFormatting sqref="I17">
    <cfRule type="cellIs" dxfId="656" priority="177" operator="equal">
      <formula>"Alta"</formula>
    </cfRule>
  </conditionalFormatting>
  <conditionalFormatting sqref="I17">
    <cfRule type="cellIs" dxfId="655" priority="178" operator="equal">
      <formula>"Media"</formula>
    </cfRule>
  </conditionalFormatting>
  <conditionalFormatting sqref="I17">
    <cfRule type="cellIs" dxfId="654" priority="179" operator="equal">
      <formula>"Baja"</formula>
    </cfRule>
  </conditionalFormatting>
  <conditionalFormatting sqref="I17">
    <cfRule type="cellIs" dxfId="653" priority="180" operator="equal">
      <formula>"Muy Baja"</formula>
    </cfRule>
  </conditionalFormatting>
  <conditionalFormatting sqref="M17">
    <cfRule type="cellIs" dxfId="652" priority="181" operator="equal">
      <formula>"Catastrófico"</formula>
    </cfRule>
  </conditionalFormatting>
  <conditionalFormatting sqref="M17">
    <cfRule type="cellIs" dxfId="651" priority="182" operator="equal">
      <formula>"Mayor"</formula>
    </cfRule>
  </conditionalFormatting>
  <conditionalFormatting sqref="M17">
    <cfRule type="cellIs" dxfId="650" priority="183" operator="equal">
      <formula>"Moderado"</formula>
    </cfRule>
  </conditionalFormatting>
  <conditionalFormatting sqref="M17">
    <cfRule type="cellIs" dxfId="649" priority="184" operator="equal">
      <formula>"Menor"</formula>
    </cfRule>
  </conditionalFormatting>
  <conditionalFormatting sqref="M17">
    <cfRule type="cellIs" dxfId="648" priority="185" operator="equal">
      <formula>"Leve"</formula>
    </cfRule>
  </conditionalFormatting>
  <conditionalFormatting sqref="O17">
    <cfRule type="cellIs" dxfId="647" priority="186" operator="equal">
      <formula>"Extremo"</formula>
    </cfRule>
  </conditionalFormatting>
  <conditionalFormatting sqref="O17">
    <cfRule type="cellIs" dxfId="646" priority="187" operator="equal">
      <formula>"Alto"</formula>
    </cfRule>
  </conditionalFormatting>
  <conditionalFormatting sqref="O17">
    <cfRule type="cellIs" dxfId="645" priority="188" operator="equal">
      <formula>"Moderado"</formula>
    </cfRule>
  </conditionalFormatting>
  <conditionalFormatting sqref="O17">
    <cfRule type="cellIs" dxfId="644" priority="189" operator="equal">
      <formula>"Bajo"</formula>
    </cfRule>
  </conditionalFormatting>
  <conditionalFormatting sqref="Z17:Z21">
    <cfRule type="cellIs" dxfId="643" priority="190" operator="equal">
      <formula>"Muy Alta"</formula>
    </cfRule>
  </conditionalFormatting>
  <conditionalFormatting sqref="Z17:Z21">
    <cfRule type="cellIs" dxfId="642" priority="191" operator="equal">
      <formula>"Alta"</formula>
    </cfRule>
  </conditionalFormatting>
  <conditionalFormatting sqref="Z17:Z21">
    <cfRule type="cellIs" dxfId="641" priority="192" operator="equal">
      <formula>"Media"</formula>
    </cfRule>
  </conditionalFormatting>
  <conditionalFormatting sqref="Z17:Z21">
    <cfRule type="cellIs" dxfId="640" priority="193" operator="equal">
      <formula>"Baja"</formula>
    </cfRule>
  </conditionalFormatting>
  <conditionalFormatting sqref="Z17:Z21">
    <cfRule type="cellIs" dxfId="639" priority="194" operator="equal">
      <formula>"Muy Baja"</formula>
    </cfRule>
  </conditionalFormatting>
  <conditionalFormatting sqref="AD17:AD21">
    <cfRule type="cellIs" dxfId="638" priority="195" operator="equal">
      <formula>"Extremo"</formula>
    </cfRule>
  </conditionalFormatting>
  <conditionalFormatting sqref="AD17:AD21">
    <cfRule type="cellIs" dxfId="637" priority="196" operator="equal">
      <formula>"Alto"</formula>
    </cfRule>
  </conditionalFormatting>
  <conditionalFormatting sqref="AD17:AD21">
    <cfRule type="cellIs" dxfId="636" priority="197" operator="equal">
      <formula>"Moderado"</formula>
    </cfRule>
  </conditionalFormatting>
  <conditionalFormatting sqref="AD17:AD21">
    <cfRule type="cellIs" dxfId="635" priority="198" operator="equal">
      <formula>"Bajo"</formula>
    </cfRule>
  </conditionalFormatting>
  <conditionalFormatting sqref="L17">
    <cfRule type="containsText" dxfId="634" priority="199" operator="containsText" text="❌">
      <formula>NOT(ISERROR(SEARCH(("❌"),(L17))))</formula>
    </cfRule>
  </conditionalFormatting>
  <conditionalFormatting sqref="I27">
    <cfRule type="cellIs" dxfId="633" priority="200" operator="equal">
      <formula>"Muy Alta"</formula>
    </cfRule>
  </conditionalFormatting>
  <conditionalFormatting sqref="I27">
    <cfRule type="cellIs" dxfId="632" priority="201" operator="equal">
      <formula>"Alta"</formula>
    </cfRule>
  </conditionalFormatting>
  <conditionalFormatting sqref="I27">
    <cfRule type="cellIs" dxfId="631" priority="202" operator="equal">
      <formula>"Media"</formula>
    </cfRule>
  </conditionalFormatting>
  <conditionalFormatting sqref="I27">
    <cfRule type="cellIs" dxfId="630" priority="203" operator="equal">
      <formula>"Baja"</formula>
    </cfRule>
  </conditionalFormatting>
  <conditionalFormatting sqref="I27">
    <cfRule type="cellIs" dxfId="629" priority="204" operator="equal">
      <formula>"Muy Baja"</formula>
    </cfRule>
  </conditionalFormatting>
  <conditionalFormatting sqref="I30">
    <cfRule type="cellIs" dxfId="628" priority="205" operator="equal">
      <formula>"Muy Alta"</formula>
    </cfRule>
  </conditionalFormatting>
  <conditionalFormatting sqref="I30">
    <cfRule type="cellIs" dxfId="627" priority="206" operator="equal">
      <formula>"Alta"</formula>
    </cfRule>
  </conditionalFormatting>
  <conditionalFormatting sqref="I30">
    <cfRule type="cellIs" dxfId="626" priority="207" operator="equal">
      <formula>"Media"</formula>
    </cfRule>
  </conditionalFormatting>
  <conditionalFormatting sqref="I30">
    <cfRule type="cellIs" dxfId="625" priority="208" operator="equal">
      <formula>"Baja"</formula>
    </cfRule>
  </conditionalFormatting>
  <conditionalFormatting sqref="I30">
    <cfRule type="cellIs" dxfId="624" priority="209" operator="equal">
      <formula>"Muy Baja"</formula>
    </cfRule>
  </conditionalFormatting>
  <conditionalFormatting sqref="M30">
    <cfRule type="cellIs" dxfId="623" priority="210" operator="equal">
      <formula>"Catastrófico"</formula>
    </cfRule>
  </conditionalFormatting>
  <conditionalFormatting sqref="M30">
    <cfRule type="cellIs" dxfId="622" priority="211" operator="equal">
      <formula>"Mayor"</formula>
    </cfRule>
  </conditionalFormatting>
  <conditionalFormatting sqref="M30">
    <cfRule type="cellIs" dxfId="621" priority="212" operator="equal">
      <formula>"Moderado"</formula>
    </cfRule>
  </conditionalFormatting>
  <conditionalFormatting sqref="M30">
    <cfRule type="cellIs" dxfId="620" priority="213" operator="equal">
      <formula>"Menor"</formula>
    </cfRule>
  </conditionalFormatting>
  <conditionalFormatting sqref="M30">
    <cfRule type="cellIs" dxfId="619" priority="214" operator="equal">
      <formula>"Leve"</formula>
    </cfRule>
  </conditionalFormatting>
  <conditionalFormatting sqref="O30">
    <cfRule type="cellIs" dxfId="618" priority="215" operator="equal">
      <formula>"Extremo"</formula>
    </cfRule>
  </conditionalFormatting>
  <conditionalFormatting sqref="O30">
    <cfRule type="cellIs" dxfId="617" priority="216" operator="equal">
      <formula>"Alto"</formula>
    </cfRule>
  </conditionalFormatting>
  <conditionalFormatting sqref="O30">
    <cfRule type="cellIs" dxfId="616" priority="217" operator="equal">
      <formula>"Moderado"</formula>
    </cfRule>
  </conditionalFormatting>
  <conditionalFormatting sqref="O30">
    <cfRule type="cellIs" dxfId="615" priority="218" operator="equal">
      <formula>"Bajo"</formula>
    </cfRule>
  </conditionalFormatting>
  <conditionalFormatting sqref="Z30:Z32">
    <cfRule type="cellIs" dxfId="614" priority="219" operator="equal">
      <formula>"Muy Alta"</formula>
    </cfRule>
  </conditionalFormatting>
  <conditionalFormatting sqref="Z30:Z32">
    <cfRule type="cellIs" dxfId="613" priority="220" operator="equal">
      <formula>"Alta"</formula>
    </cfRule>
  </conditionalFormatting>
  <conditionalFormatting sqref="Z30:Z32">
    <cfRule type="cellIs" dxfId="612" priority="221" operator="equal">
      <formula>"Media"</formula>
    </cfRule>
  </conditionalFormatting>
  <conditionalFormatting sqref="Z30:Z32">
    <cfRule type="cellIs" dxfId="611" priority="222" operator="equal">
      <formula>"Baja"</formula>
    </cfRule>
  </conditionalFormatting>
  <conditionalFormatting sqref="Z30:Z32">
    <cfRule type="cellIs" dxfId="610" priority="223" operator="equal">
      <formula>"Muy Baja"</formula>
    </cfRule>
  </conditionalFormatting>
  <conditionalFormatting sqref="AD30:AD32">
    <cfRule type="cellIs" dxfId="609" priority="224" operator="equal">
      <formula>"Extremo"</formula>
    </cfRule>
  </conditionalFormatting>
  <conditionalFormatting sqref="AD30:AD32">
    <cfRule type="cellIs" dxfId="608" priority="225" operator="equal">
      <formula>"Alto"</formula>
    </cfRule>
  </conditionalFormatting>
  <conditionalFormatting sqref="AD30:AD32">
    <cfRule type="cellIs" dxfId="607" priority="226" operator="equal">
      <formula>"Moderado"</formula>
    </cfRule>
  </conditionalFormatting>
  <conditionalFormatting sqref="AD30:AD32">
    <cfRule type="cellIs" dxfId="606" priority="227" operator="equal">
      <formula>"Bajo"</formula>
    </cfRule>
  </conditionalFormatting>
  <conditionalFormatting sqref="L30">
    <cfRule type="containsText" dxfId="605" priority="228" operator="containsText" text="❌">
      <formula>NOT(ISERROR(SEARCH(("❌"),(L30))))</formula>
    </cfRule>
  </conditionalFormatting>
  <conditionalFormatting sqref="I45">
    <cfRule type="cellIs" dxfId="604" priority="229" operator="equal">
      <formula>"Muy Alta"</formula>
    </cfRule>
  </conditionalFormatting>
  <conditionalFormatting sqref="I45">
    <cfRule type="cellIs" dxfId="603" priority="230" operator="equal">
      <formula>"Alta"</formula>
    </cfRule>
  </conditionalFormatting>
  <conditionalFormatting sqref="I45">
    <cfRule type="cellIs" dxfId="602" priority="231" operator="equal">
      <formula>"Media"</formula>
    </cfRule>
  </conditionalFormatting>
  <conditionalFormatting sqref="I45">
    <cfRule type="cellIs" dxfId="601" priority="232" operator="equal">
      <formula>"Baja"</formula>
    </cfRule>
  </conditionalFormatting>
  <conditionalFormatting sqref="I45">
    <cfRule type="cellIs" dxfId="600" priority="233" operator="equal">
      <formula>"Muy Baja"</formula>
    </cfRule>
  </conditionalFormatting>
  <conditionalFormatting sqref="M45">
    <cfRule type="cellIs" dxfId="599" priority="234" operator="equal">
      <formula>"Catastrófico"</formula>
    </cfRule>
  </conditionalFormatting>
  <conditionalFormatting sqref="M45">
    <cfRule type="cellIs" dxfId="598" priority="235" operator="equal">
      <formula>"Mayor"</formula>
    </cfRule>
  </conditionalFormatting>
  <conditionalFormatting sqref="M45">
    <cfRule type="cellIs" dxfId="597" priority="236" operator="equal">
      <formula>"Moderado"</formula>
    </cfRule>
  </conditionalFormatting>
  <conditionalFormatting sqref="M45">
    <cfRule type="cellIs" dxfId="596" priority="237" operator="equal">
      <formula>"Menor"</formula>
    </cfRule>
  </conditionalFormatting>
  <conditionalFormatting sqref="M45">
    <cfRule type="cellIs" dxfId="595" priority="238" operator="equal">
      <formula>"Leve"</formula>
    </cfRule>
  </conditionalFormatting>
  <conditionalFormatting sqref="O45">
    <cfRule type="cellIs" dxfId="594" priority="239" operator="equal">
      <formula>"Extremo"</formula>
    </cfRule>
  </conditionalFormatting>
  <conditionalFormatting sqref="O45">
    <cfRule type="cellIs" dxfId="593" priority="240" operator="equal">
      <formula>"Alto"</formula>
    </cfRule>
  </conditionalFormatting>
  <conditionalFormatting sqref="O45">
    <cfRule type="cellIs" dxfId="592" priority="241" operator="equal">
      <formula>"Moderado"</formula>
    </cfRule>
  </conditionalFormatting>
  <conditionalFormatting sqref="O45">
    <cfRule type="cellIs" dxfId="591" priority="242" operator="equal">
      <formula>"Bajo"</formula>
    </cfRule>
  </conditionalFormatting>
  <conditionalFormatting sqref="Z45">
    <cfRule type="cellIs" dxfId="590" priority="243" operator="equal">
      <formula>"Muy Alta"</formula>
    </cfRule>
  </conditionalFormatting>
  <conditionalFormatting sqref="Z45">
    <cfRule type="cellIs" dxfId="589" priority="244" operator="equal">
      <formula>"Alta"</formula>
    </cfRule>
  </conditionalFormatting>
  <conditionalFormatting sqref="Z45">
    <cfRule type="cellIs" dxfId="588" priority="245" operator="equal">
      <formula>"Media"</formula>
    </cfRule>
  </conditionalFormatting>
  <conditionalFormatting sqref="Z45">
    <cfRule type="cellIs" dxfId="587" priority="246" operator="equal">
      <formula>"Baja"</formula>
    </cfRule>
  </conditionalFormatting>
  <conditionalFormatting sqref="Z45">
    <cfRule type="cellIs" dxfId="586" priority="247" operator="equal">
      <formula>"Muy Baja"</formula>
    </cfRule>
  </conditionalFormatting>
  <conditionalFormatting sqref="AD45">
    <cfRule type="cellIs" dxfId="585" priority="248" operator="equal">
      <formula>"Extremo"</formula>
    </cfRule>
  </conditionalFormatting>
  <conditionalFormatting sqref="AD45">
    <cfRule type="cellIs" dxfId="584" priority="249" operator="equal">
      <formula>"Alto"</formula>
    </cfRule>
  </conditionalFormatting>
  <conditionalFormatting sqref="AD45">
    <cfRule type="cellIs" dxfId="583" priority="250" operator="equal">
      <formula>"Moderado"</formula>
    </cfRule>
  </conditionalFormatting>
  <conditionalFormatting sqref="AD45">
    <cfRule type="cellIs" dxfId="582" priority="251" operator="equal">
      <formula>"Bajo"</formula>
    </cfRule>
  </conditionalFormatting>
  <conditionalFormatting sqref="L45">
    <cfRule type="containsText" dxfId="581" priority="252" operator="containsText" text="❌">
      <formula>NOT(ISERROR(SEARCH(("❌"),(L45))))</formula>
    </cfRule>
  </conditionalFormatting>
  <conditionalFormatting sqref="I46">
    <cfRule type="cellIs" dxfId="580" priority="253" operator="equal">
      <formula>"Muy Alta"</formula>
    </cfRule>
  </conditionalFormatting>
  <conditionalFormatting sqref="I46">
    <cfRule type="cellIs" dxfId="579" priority="254" operator="equal">
      <formula>"Alta"</formula>
    </cfRule>
  </conditionalFormatting>
  <conditionalFormatting sqref="I46">
    <cfRule type="cellIs" dxfId="578" priority="255" operator="equal">
      <formula>"Media"</formula>
    </cfRule>
  </conditionalFormatting>
  <conditionalFormatting sqref="I46">
    <cfRule type="cellIs" dxfId="577" priority="256" operator="equal">
      <formula>"Baja"</formula>
    </cfRule>
  </conditionalFormatting>
  <conditionalFormatting sqref="I46">
    <cfRule type="cellIs" dxfId="576" priority="257" operator="equal">
      <formula>"Muy Baja"</formula>
    </cfRule>
  </conditionalFormatting>
  <conditionalFormatting sqref="M46">
    <cfRule type="cellIs" dxfId="575" priority="258" operator="equal">
      <formula>"Catastrófico"</formula>
    </cfRule>
  </conditionalFormatting>
  <conditionalFormatting sqref="M46">
    <cfRule type="cellIs" dxfId="574" priority="259" operator="equal">
      <formula>"Mayor"</formula>
    </cfRule>
  </conditionalFormatting>
  <conditionalFormatting sqref="M46">
    <cfRule type="cellIs" dxfId="573" priority="260" operator="equal">
      <formula>"Moderado"</formula>
    </cfRule>
  </conditionalFormatting>
  <conditionalFormatting sqref="M46">
    <cfRule type="cellIs" dxfId="572" priority="261" operator="equal">
      <formula>"Menor"</formula>
    </cfRule>
  </conditionalFormatting>
  <conditionalFormatting sqref="M46">
    <cfRule type="cellIs" dxfId="571" priority="262" operator="equal">
      <formula>"Leve"</formula>
    </cfRule>
  </conditionalFormatting>
  <conditionalFormatting sqref="O46">
    <cfRule type="cellIs" dxfId="570" priority="263" operator="equal">
      <formula>"Extremo"</formula>
    </cfRule>
  </conditionalFormatting>
  <conditionalFormatting sqref="O46">
    <cfRule type="cellIs" dxfId="569" priority="264" operator="equal">
      <formula>"Alto"</formula>
    </cfRule>
  </conditionalFormatting>
  <conditionalFormatting sqref="O46">
    <cfRule type="cellIs" dxfId="568" priority="265" operator="equal">
      <formula>"Moderado"</formula>
    </cfRule>
  </conditionalFormatting>
  <conditionalFormatting sqref="O46">
    <cfRule type="cellIs" dxfId="567" priority="266" operator="equal">
      <formula>"Bajo"</formula>
    </cfRule>
  </conditionalFormatting>
  <conditionalFormatting sqref="Z46">
    <cfRule type="cellIs" dxfId="566" priority="267" operator="equal">
      <formula>"Muy Alta"</formula>
    </cfRule>
  </conditionalFormatting>
  <conditionalFormatting sqref="Z46">
    <cfRule type="cellIs" dxfId="565" priority="268" operator="equal">
      <formula>"Alta"</formula>
    </cfRule>
  </conditionalFormatting>
  <conditionalFormatting sqref="Z46">
    <cfRule type="cellIs" dxfId="564" priority="269" operator="equal">
      <formula>"Media"</formula>
    </cfRule>
  </conditionalFormatting>
  <conditionalFormatting sqref="Z46">
    <cfRule type="cellIs" dxfId="563" priority="270" operator="equal">
      <formula>"Baja"</formula>
    </cfRule>
  </conditionalFormatting>
  <conditionalFormatting sqref="Z46">
    <cfRule type="cellIs" dxfId="562" priority="271" operator="equal">
      <formula>"Muy Baja"</formula>
    </cfRule>
  </conditionalFormatting>
  <conditionalFormatting sqref="AD46">
    <cfRule type="cellIs" dxfId="561" priority="272" operator="equal">
      <formula>"Extremo"</formula>
    </cfRule>
  </conditionalFormatting>
  <conditionalFormatting sqref="AD46">
    <cfRule type="cellIs" dxfId="560" priority="273" operator="equal">
      <formula>"Alto"</formula>
    </cfRule>
  </conditionalFormatting>
  <conditionalFormatting sqref="AD46">
    <cfRule type="cellIs" dxfId="559" priority="274" operator="equal">
      <formula>"Moderado"</formula>
    </cfRule>
  </conditionalFormatting>
  <conditionalFormatting sqref="AD46">
    <cfRule type="cellIs" dxfId="558" priority="275" operator="equal">
      <formula>"Bajo"</formula>
    </cfRule>
  </conditionalFormatting>
  <conditionalFormatting sqref="L46">
    <cfRule type="containsText" dxfId="557" priority="276" operator="containsText" text="❌">
      <formula>NOT(ISERROR(SEARCH(("❌"),(L46))))</formula>
    </cfRule>
  </conditionalFormatting>
  <conditionalFormatting sqref="I50">
    <cfRule type="cellIs" dxfId="556" priority="277" operator="equal">
      <formula>"Muy Alta"</formula>
    </cfRule>
  </conditionalFormatting>
  <conditionalFormatting sqref="I50">
    <cfRule type="cellIs" dxfId="555" priority="278" operator="equal">
      <formula>"Alta"</formula>
    </cfRule>
  </conditionalFormatting>
  <conditionalFormatting sqref="I50">
    <cfRule type="cellIs" dxfId="554" priority="279" operator="equal">
      <formula>"Media"</formula>
    </cfRule>
  </conditionalFormatting>
  <conditionalFormatting sqref="I50">
    <cfRule type="cellIs" dxfId="553" priority="280" operator="equal">
      <formula>"Baja"</formula>
    </cfRule>
  </conditionalFormatting>
  <conditionalFormatting sqref="I50">
    <cfRule type="cellIs" dxfId="552" priority="281" operator="equal">
      <formula>"Muy Baja"</formula>
    </cfRule>
  </conditionalFormatting>
  <conditionalFormatting sqref="M50">
    <cfRule type="cellIs" dxfId="551" priority="282" operator="equal">
      <formula>"Catastrófico"</formula>
    </cfRule>
  </conditionalFormatting>
  <conditionalFormatting sqref="M50">
    <cfRule type="cellIs" dxfId="550" priority="283" operator="equal">
      <formula>"Mayor"</formula>
    </cfRule>
  </conditionalFormatting>
  <conditionalFormatting sqref="M50">
    <cfRule type="cellIs" dxfId="549" priority="284" operator="equal">
      <formula>"Moderado"</formula>
    </cfRule>
  </conditionalFormatting>
  <conditionalFormatting sqref="M50">
    <cfRule type="cellIs" dxfId="548" priority="285" operator="equal">
      <formula>"Menor"</formula>
    </cfRule>
  </conditionalFormatting>
  <conditionalFormatting sqref="M50">
    <cfRule type="cellIs" dxfId="547" priority="286" operator="equal">
      <formula>"Leve"</formula>
    </cfRule>
  </conditionalFormatting>
  <conditionalFormatting sqref="O50">
    <cfRule type="cellIs" dxfId="546" priority="287" operator="equal">
      <formula>"Extremo"</formula>
    </cfRule>
  </conditionalFormatting>
  <conditionalFormatting sqref="O50">
    <cfRule type="cellIs" dxfId="545" priority="288" operator="equal">
      <formula>"Alto"</formula>
    </cfRule>
  </conditionalFormatting>
  <conditionalFormatting sqref="O50">
    <cfRule type="cellIs" dxfId="544" priority="289" operator="equal">
      <formula>"Moderado"</formula>
    </cfRule>
  </conditionalFormatting>
  <conditionalFormatting sqref="O50">
    <cfRule type="cellIs" dxfId="543" priority="290" operator="equal">
      <formula>"Bajo"</formula>
    </cfRule>
  </conditionalFormatting>
  <conditionalFormatting sqref="Z50">
    <cfRule type="cellIs" dxfId="542" priority="291" operator="equal">
      <formula>"Muy Alta"</formula>
    </cfRule>
  </conditionalFormatting>
  <conditionalFormatting sqref="Z50">
    <cfRule type="cellIs" dxfId="541" priority="292" operator="equal">
      <formula>"Alta"</formula>
    </cfRule>
  </conditionalFormatting>
  <conditionalFormatting sqref="Z50">
    <cfRule type="cellIs" dxfId="540" priority="293" operator="equal">
      <formula>"Media"</formula>
    </cfRule>
  </conditionalFormatting>
  <conditionalFormatting sqref="Z50">
    <cfRule type="cellIs" dxfId="539" priority="294" operator="equal">
      <formula>"Baja"</formula>
    </cfRule>
  </conditionalFormatting>
  <conditionalFormatting sqref="Z50">
    <cfRule type="cellIs" dxfId="538" priority="295" operator="equal">
      <formula>"Muy Baja"</formula>
    </cfRule>
  </conditionalFormatting>
  <conditionalFormatting sqref="AD50">
    <cfRule type="cellIs" dxfId="537" priority="296" operator="equal">
      <formula>"Extremo"</formula>
    </cfRule>
  </conditionalFormatting>
  <conditionalFormatting sqref="AD50">
    <cfRule type="cellIs" dxfId="536" priority="297" operator="equal">
      <formula>"Alto"</formula>
    </cfRule>
  </conditionalFormatting>
  <conditionalFormatting sqref="AD50">
    <cfRule type="cellIs" dxfId="535" priority="298" operator="equal">
      <formula>"Moderado"</formula>
    </cfRule>
  </conditionalFormatting>
  <conditionalFormatting sqref="AD50">
    <cfRule type="cellIs" dxfId="534" priority="299" operator="equal">
      <formula>"Bajo"</formula>
    </cfRule>
  </conditionalFormatting>
  <conditionalFormatting sqref="L50">
    <cfRule type="containsText" dxfId="533" priority="300" operator="containsText" text="❌">
      <formula>NOT(ISERROR(SEARCH(("❌"),(L50))))</formula>
    </cfRule>
  </conditionalFormatting>
  <conditionalFormatting sqref="I33">
    <cfRule type="cellIs" dxfId="532" priority="301" operator="equal">
      <formula>"Muy Alta"</formula>
    </cfRule>
  </conditionalFormatting>
  <conditionalFormatting sqref="I33">
    <cfRule type="cellIs" dxfId="531" priority="302" operator="equal">
      <formula>"Alta"</formula>
    </cfRule>
  </conditionalFormatting>
  <conditionalFormatting sqref="I33">
    <cfRule type="cellIs" dxfId="530" priority="303" operator="equal">
      <formula>"Media"</formula>
    </cfRule>
  </conditionalFormatting>
  <conditionalFormatting sqref="I33">
    <cfRule type="cellIs" dxfId="529" priority="304" operator="equal">
      <formula>"Baja"</formula>
    </cfRule>
  </conditionalFormatting>
  <conditionalFormatting sqref="I33">
    <cfRule type="cellIs" dxfId="528" priority="305" operator="equal">
      <formula>"Muy Baja"</formula>
    </cfRule>
  </conditionalFormatting>
  <conditionalFormatting sqref="M33">
    <cfRule type="cellIs" dxfId="527" priority="306" operator="equal">
      <formula>"Catastrófico"</formula>
    </cfRule>
  </conditionalFormatting>
  <conditionalFormatting sqref="M33">
    <cfRule type="cellIs" dxfId="526" priority="307" operator="equal">
      <formula>"Mayor"</formula>
    </cfRule>
  </conditionalFormatting>
  <conditionalFormatting sqref="M33">
    <cfRule type="cellIs" dxfId="525" priority="308" operator="equal">
      <formula>"Moderado"</formula>
    </cfRule>
  </conditionalFormatting>
  <conditionalFormatting sqref="M33">
    <cfRule type="cellIs" dxfId="524" priority="309" operator="equal">
      <formula>"Menor"</formula>
    </cfRule>
  </conditionalFormatting>
  <conditionalFormatting sqref="M33">
    <cfRule type="cellIs" dxfId="523" priority="310" operator="equal">
      <formula>"Leve"</formula>
    </cfRule>
  </conditionalFormatting>
  <conditionalFormatting sqref="O33">
    <cfRule type="cellIs" dxfId="522" priority="311" operator="equal">
      <formula>"Extremo"</formula>
    </cfRule>
  </conditionalFormatting>
  <conditionalFormatting sqref="O33">
    <cfRule type="cellIs" dxfId="521" priority="312" operator="equal">
      <formula>"Alto"</formula>
    </cfRule>
  </conditionalFormatting>
  <conditionalFormatting sqref="O33">
    <cfRule type="cellIs" dxfId="520" priority="313" operator="equal">
      <formula>"Moderado"</formula>
    </cfRule>
  </conditionalFormatting>
  <conditionalFormatting sqref="O33">
    <cfRule type="cellIs" dxfId="519" priority="314" operator="equal">
      <formula>"Bajo"</formula>
    </cfRule>
  </conditionalFormatting>
  <conditionalFormatting sqref="Z33:Z35">
    <cfRule type="cellIs" dxfId="518" priority="315" operator="equal">
      <formula>"Muy Alta"</formula>
    </cfRule>
  </conditionalFormatting>
  <conditionalFormatting sqref="Z33:Z35">
    <cfRule type="cellIs" dxfId="517" priority="316" operator="equal">
      <formula>"Alta"</formula>
    </cfRule>
  </conditionalFormatting>
  <conditionalFormatting sqref="Z33:Z35">
    <cfRule type="cellIs" dxfId="516" priority="317" operator="equal">
      <formula>"Media"</formula>
    </cfRule>
  </conditionalFormatting>
  <conditionalFormatting sqref="Z33:Z35">
    <cfRule type="cellIs" dxfId="515" priority="318" operator="equal">
      <formula>"Baja"</formula>
    </cfRule>
  </conditionalFormatting>
  <conditionalFormatting sqref="Z33:Z35">
    <cfRule type="cellIs" dxfId="514" priority="319" operator="equal">
      <formula>"Muy Baja"</formula>
    </cfRule>
  </conditionalFormatting>
  <conditionalFormatting sqref="AD33:AD35">
    <cfRule type="cellIs" dxfId="513" priority="320" operator="equal">
      <formula>"Extremo"</formula>
    </cfRule>
  </conditionalFormatting>
  <conditionalFormatting sqref="AD33:AD35">
    <cfRule type="cellIs" dxfId="512" priority="321" operator="equal">
      <formula>"Alto"</formula>
    </cfRule>
  </conditionalFormatting>
  <conditionalFormatting sqref="AD33:AD35">
    <cfRule type="cellIs" dxfId="511" priority="322" operator="equal">
      <formula>"Moderado"</formula>
    </cfRule>
  </conditionalFormatting>
  <conditionalFormatting sqref="AD33:AD35">
    <cfRule type="cellIs" dxfId="510" priority="323" operator="equal">
      <formula>"Bajo"</formula>
    </cfRule>
  </conditionalFormatting>
  <conditionalFormatting sqref="L33">
    <cfRule type="containsText" dxfId="509" priority="324" operator="containsText" text="❌">
      <formula>NOT(ISERROR(SEARCH(("❌"),(L33))))</formula>
    </cfRule>
  </conditionalFormatting>
  <conditionalFormatting sqref="I36">
    <cfRule type="cellIs" dxfId="508" priority="325" operator="equal">
      <formula>"Muy Alta"</formula>
    </cfRule>
  </conditionalFormatting>
  <conditionalFormatting sqref="I36">
    <cfRule type="cellIs" dxfId="507" priority="326" operator="equal">
      <formula>"Alta"</formula>
    </cfRule>
  </conditionalFormatting>
  <conditionalFormatting sqref="I36">
    <cfRule type="cellIs" dxfId="506" priority="327" operator="equal">
      <formula>"Media"</formula>
    </cfRule>
  </conditionalFormatting>
  <conditionalFormatting sqref="I36">
    <cfRule type="cellIs" dxfId="505" priority="328" operator="equal">
      <formula>"Baja"</formula>
    </cfRule>
  </conditionalFormatting>
  <conditionalFormatting sqref="I36">
    <cfRule type="cellIs" dxfId="504" priority="329" operator="equal">
      <formula>"Muy Baja"</formula>
    </cfRule>
  </conditionalFormatting>
  <conditionalFormatting sqref="M36">
    <cfRule type="cellIs" dxfId="503" priority="330" operator="equal">
      <formula>"Catastrófico"</formula>
    </cfRule>
  </conditionalFormatting>
  <conditionalFormatting sqref="M36">
    <cfRule type="cellIs" dxfId="502" priority="331" operator="equal">
      <formula>"Mayor"</formula>
    </cfRule>
  </conditionalFormatting>
  <conditionalFormatting sqref="M36">
    <cfRule type="cellIs" dxfId="501" priority="332" operator="equal">
      <formula>"Moderado"</formula>
    </cfRule>
  </conditionalFormatting>
  <conditionalFormatting sqref="M36">
    <cfRule type="cellIs" dxfId="500" priority="333" operator="equal">
      <formula>"Menor"</formula>
    </cfRule>
  </conditionalFormatting>
  <conditionalFormatting sqref="M36">
    <cfRule type="cellIs" dxfId="499" priority="334" operator="equal">
      <formula>"Leve"</formula>
    </cfRule>
  </conditionalFormatting>
  <conditionalFormatting sqref="O36">
    <cfRule type="cellIs" dxfId="498" priority="335" operator="equal">
      <formula>"Extremo"</formula>
    </cfRule>
  </conditionalFormatting>
  <conditionalFormatting sqref="O36">
    <cfRule type="cellIs" dxfId="497" priority="336" operator="equal">
      <formula>"Alto"</formula>
    </cfRule>
  </conditionalFormatting>
  <conditionalFormatting sqref="O36">
    <cfRule type="cellIs" dxfId="496" priority="337" operator="equal">
      <formula>"Moderado"</formula>
    </cfRule>
  </conditionalFormatting>
  <conditionalFormatting sqref="O36">
    <cfRule type="cellIs" dxfId="495" priority="338" operator="equal">
      <formula>"Bajo"</formula>
    </cfRule>
  </conditionalFormatting>
  <conditionalFormatting sqref="Z36:Z38">
    <cfRule type="cellIs" dxfId="494" priority="339" operator="equal">
      <formula>"Muy Alta"</formula>
    </cfRule>
  </conditionalFormatting>
  <conditionalFormatting sqref="Z36:Z38">
    <cfRule type="cellIs" dxfId="493" priority="340" operator="equal">
      <formula>"Alta"</formula>
    </cfRule>
  </conditionalFormatting>
  <conditionalFormatting sqref="Z36:Z38">
    <cfRule type="cellIs" dxfId="492" priority="341" operator="equal">
      <formula>"Media"</formula>
    </cfRule>
  </conditionalFormatting>
  <conditionalFormatting sqref="Z36:Z38">
    <cfRule type="cellIs" dxfId="491" priority="342" operator="equal">
      <formula>"Baja"</formula>
    </cfRule>
  </conditionalFormatting>
  <conditionalFormatting sqref="Z36:Z38">
    <cfRule type="cellIs" dxfId="490" priority="343" operator="equal">
      <formula>"Muy Baja"</formula>
    </cfRule>
  </conditionalFormatting>
  <conditionalFormatting sqref="AD36:AD38">
    <cfRule type="cellIs" dxfId="489" priority="344" operator="equal">
      <formula>"Extremo"</formula>
    </cfRule>
  </conditionalFormatting>
  <conditionalFormatting sqref="AD36:AD38">
    <cfRule type="cellIs" dxfId="488" priority="345" operator="equal">
      <formula>"Alto"</formula>
    </cfRule>
  </conditionalFormatting>
  <conditionalFormatting sqref="AD36:AD38">
    <cfRule type="cellIs" dxfId="487" priority="346" operator="equal">
      <formula>"Moderado"</formula>
    </cfRule>
  </conditionalFormatting>
  <conditionalFormatting sqref="AD36:AD38">
    <cfRule type="cellIs" dxfId="486" priority="347" operator="equal">
      <formula>"Bajo"</formula>
    </cfRule>
  </conditionalFormatting>
  <conditionalFormatting sqref="L36">
    <cfRule type="containsText" dxfId="485" priority="348" operator="containsText" text="❌">
      <formula>NOT(ISERROR(SEARCH(("❌"),(L36))))</formula>
    </cfRule>
  </conditionalFormatting>
  <conditionalFormatting sqref="I39">
    <cfRule type="cellIs" dxfId="484" priority="349" operator="equal">
      <formula>"Muy Alta"</formula>
    </cfRule>
  </conditionalFormatting>
  <conditionalFormatting sqref="I39">
    <cfRule type="cellIs" dxfId="483" priority="350" operator="equal">
      <formula>"Alta"</formula>
    </cfRule>
  </conditionalFormatting>
  <conditionalFormatting sqref="I39">
    <cfRule type="cellIs" dxfId="482" priority="351" operator="equal">
      <formula>"Media"</formula>
    </cfRule>
  </conditionalFormatting>
  <conditionalFormatting sqref="I39">
    <cfRule type="cellIs" dxfId="481" priority="352" operator="equal">
      <formula>"Baja"</formula>
    </cfRule>
  </conditionalFormatting>
  <conditionalFormatting sqref="I39">
    <cfRule type="cellIs" dxfId="480" priority="353" operator="equal">
      <formula>"Muy Baja"</formula>
    </cfRule>
  </conditionalFormatting>
  <conditionalFormatting sqref="M39">
    <cfRule type="cellIs" dxfId="479" priority="354" operator="equal">
      <formula>"Catastrófico"</formula>
    </cfRule>
  </conditionalFormatting>
  <conditionalFormatting sqref="M39">
    <cfRule type="cellIs" dxfId="478" priority="355" operator="equal">
      <formula>"Mayor"</formula>
    </cfRule>
  </conditionalFormatting>
  <conditionalFormatting sqref="M39">
    <cfRule type="cellIs" dxfId="477" priority="356" operator="equal">
      <formula>"Moderado"</formula>
    </cfRule>
  </conditionalFormatting>
  <conditionalFormatting sqref="M39">
    <cfRule type="cellIs" dxfId="476" priority="357" operator="equal">
      <formula>"Menor"</formula>
    </cfRule>
  </conditionalFormatting>
  <conditionalFormatting sqref="M39">
    <cfRule type="cellIs" dxfId="475" priority="358" operator="equal">
      <formula>"Leve"</formula>
    </cfRule>
  </conditionalFormatting>
  <conditionalFormatting sqref="O39">
    <cfRule type="cellIs" dxfId="474" priority="359" operator="equal">
      <formula>"Extremo"</formula>
    </cfRule>
  </conditionalFormatting>
  <conditionalFormatting sqref="O39">
    <cfRule type="cellIs" dxfId="473" priority="360" operator="equal">
      <formula>"Alto"</formula>
    </cfRule>
  </conditionalFormatting>
  <conditionalFormatting sqref="O39">
    <cfRule type="cellIs" dxfId="472" priority="361" operator="equal">
      <formula>"Moderado"</formula>
    </cfRule>
  </conditionalFormatting>
  <conditionalFormatting sqref="O39">
    <cfRule type="cellIs" dxfId="471" priority="362" operator="equal">
      <formula>"Bajo"</formula>
    </cfRule>
  </conditionalFormatting>
  <conditionalFormatting sqref="Z39:Z41">
    <cfRule type="cellIs" dxfId="470" priority="363" operator="equal">
      <formula>"Muy Alta"</formula>
    </cfRule>
  </conditionalFormatting>
  <conditionalFormatting sqref="Z39:Z41">
    <cfRule type="cellIs" dxfId="469" priority="364" operator="equal">
      <formula>"Alta"</formula>
    </cfRule>
  </conditionalFormatting>
  <conditionalFormatting sqref="Z39:Z41">
    <cfRule type="cellIs" dxfId="468" priority="365" operator="equal">
      <formula>"Media"</formula>
    </cfRule>
  </conditionalFormatting>
  <conditionalFormatting sqref="Z39:Z41">
    <cfRule type="cellIs" dxfId="467" priority="366" operator="equal">
      <formula>"Baja"</formula>
    </cfRule>
  </conditionalFormatting>
  <conditionalFormatting sqref="Z39:Z41">
    <cfRule type="cellIs" dxfId="466" priority="367" operator="equal">
      <formula>"Muy Baja"</formula>
    </cfRule>
  </conditionalFormatting>
  <conditionalFormatting sqref="AD39:AD41">
    <cfRule type="cellIs" dxfId="465" priority="368" operator="equal">
      <formula>"Extremo"</formula>
    </cfRule>
  </conditionalFormatting>
  <conditionalFormatting sqref="AD39:AD41">
    <cfRule type="cellIs" dxfId="464" priority="369" operator="equal">
      <formula>"Alto"</formula>
    </cfRule>
  </conditionalFormatting>
  <conditionalFormatting sqref="AD39:AD41">
    <cfRule type="cellIs" dxfId="463" priority="370" operator="equal">
      <formula>"Moderado"</formula>
    </cfRule>
  </conditionalFormatting>
  <conditionalFormatting sqref="AD39:AD41">
    <cfRule type="cellIs" dxfId="462" priority="371" operator="equal">
      <formula>"Bajo"</formula>
    </cfRule>
  </conditionalFormatting>
  <conditionalFormatting sqref="L39">
    <cfRule type="containsText" dxfId="461" priority="372" operator="containsText" text="❌">
      <formula>NOT(ISERROR(SEARCH(("❌"),(L39))))</formula>
    </cfRule>
  </conditionalFormatting>
  <conditionalFormatting sqref="I42">
    <cfRule type="cellIs" dxfId="460" priority="373" operator="equal">
      <formula>"Muy Alta"</formula>
    </cfRule>
  </conditionalFormatting>
  <conditionalFormatting sqref="I42">
    <cfRule type="cellIs" dxfId="459" priority="374" operator="equal">
      <formula>"Alta"</formula>
    </cfRule>
  </conditionalFormatting>
  <conditionalFormatting sqref="I42">
    <cfRule type="cellIs" dxfId="458" priority="375" operator="equal">
      <formula>"Media"</formula>
    </cfRule>
  </conditionalFormatting>
  <conditionalFormatting sqref="I42">
    <cfRule type="cellIs" dxfId="457" priority="376" operator="equal">
      <formula>"Baja"</formula>
    </cfRule>
  </conditionalFormatting>
  <conditionalFormatting sqref="I42">
    <cfRule type="cellIs" dxfId="456" priority="377" operator="equal">
      <formula>"Muy Baja"</formula>
    </cfRule>
  </conditionalFormatting>
  <conditionalFormatting sqref="M42">
    <cfRule type="cellIs" dxfId="455" priority="378" operator="equal">
      <formula>"Catastrófico"</formula>
    </cfRule>
  </conditionalFormatting>
  <conditionalFormatting sqref="M42">
    <cfRule type="cellIs" dxfId="454" priority="379" operator="equal">
      <formula>"Mayor"</formula>
    </cfRule>
  </conditionalFormatting>
  <conditionalFormatting sqref="M42">
    <cfRule type="cellIs" dxfId="453" priority="380" operator="equal">
      <formula>"Moderado"</formula>
    </cfRule>
  </conditionalFormatting>
  <conditionalFormatting sqref="M42">
    <cfRule type="cellIs" dxfId="452" priority="381" operator="equal">
      <formula>"Menor"</formula>
    </cfRule>
  </conditionalFormatting>
  <conditionalFormatting sqref="M42">
    <cfRule type="cellIs" dxfId="451" priority="382" operator="equal">
      <formula>"Leve"</formula>
    </cfRule>
  </conditionalFormatting>
  <conditionalFormatting sqref="O42">
    <cfRule type="cellIs" dxfId="450" priority="383" operator="equal">
      <formula>"Extremo"</formula>
    </cfRule>
  </conditionalFormatting>
  <conditionalFormatting sqref="O42">
    <cfRule type="cellIs" dxfId="449" priority="384" operator="equal">
      <formula>"Alto"</formula>
    </cfRule>
  </conditionalFormatting>
  <conditionalFormatting sqref="O42">
    <cfRule type="cellIs" dxfId="448" priority="385" operator="equal">
      <formula>"Moderado"</formula>
    </cfRule>
  </conditionalFormatting>
  <conditionalFormatting sqref="O42">
    <cfRule type="cellIs" dxfId="447" priority="386" operator="equal">
      <formula>"Bajo"</formula>
    </cfRule>
  </conditionalFormatting>
  <conditionalFormatting sqref="Z42:Z44">
    <cfRule type="cellIs" dxfId="446" priority="387" operator="equal">
      <formula>"Muy Alta"</formula>
    </cfRule>
  </conditionalFormatting>
  <conditionalFormatting sqref="Z42:Z44">
    <cfRule type="cellIs" dxfId="445" priority="388" operator="equal">
      <formula>"Alta"</formula>
    </cfRule>
  </conditionalFormatting>
  <conditionalFormatting sqref="Z42:Z44">
    <cfRule type="cellIs" dxfId="444" priority="389" operator="equal">
      <formula>"Media"</formula>
    </cfRule>
  </conditionalFormatting>
  <conditionalFormatting sqref="Z42:Z44">
    <cfRule type="cellIs" dxfId="443" priority="390" operator="equal">
      <formula>"Baja"</formula>
    </cfRule>
  </conditionalFormatting>
  <conditionalFormatting sqref="Z42:Z44">
    <cfRule type="cellIs" dxfId="442" priority="391" operator="equal">
      <formula>"Muy Baja"</formula>
    </cfRule>
  </conditionalFormatting>
  <conditionalFormatting sqref="AD42:AD44">
    <cfRule type="cellIs" dxfId="441" priority="392" operator="equal">
      <formula>"Extremo"</formula>
    </cfRule>
  </conditionalFormatting>
  <conditionalFormatting sqref="AD42:AD44">
    <cfRule type="cellIs" dxfId="440" priority="393" operator="equal">
      <formula>"Alto"</formula>
    </cfRule>
  </conditionalFormatting>
  <conditionalFormatting sqref="AD42:AD44">
    <cfRule type="cellIs" dxfId="439" priority="394" operator="equal">
      <formula>"Moderado"</formula>
    </cfRule>
  </conditionalFormatting>
  <conditionalFormatting sqref="AD42:AD44">
    <cfRule type="cellIs" dxfId="438" priority="395" operator="equal">
      <formula>"Bajo"</formula>
    </cfRule>
  </conditionalFormatting>
  <conditionalFormatting sqref="L42">
    <cfRule type="containsText" dxfId="437" priority="396" operator="containsText" text="❌">
      <formula>NOT(ISERROR(SEARCH(("❌"),(L42))))</formula>
    </cfRule>
  </conditionalFormatting>
  <conditionalFormatting sqref="I57">
    <cfRule type="cellIs" dxfId="436" priority="397" operator="equal">
      <formula>"Muy Alta"</formula>
    </cfRule>
  </conditionalFormatting>
  <conditionalFormatting sqref="I57">
    <cfRule type="cellIs" dxfId="435" priority="398" operator="equal">
      <formula>"Alta"</formula>
    </cfRule>
  </conditionalFormatting>
  <conditionalFormatting sqref="I57">
    <cfRule type="cellIs" dxfId="434" priority="399" operator="equal">
      <formula>"Media"</formula>
    </cfRule>
  </conditionalFormatting>
  <conditionalFormatting sqref="I57">
    <cfRule type="cellIs" dxfId="433" priority="400" operator="equal">
      <formula>"Baja"</formula>
    </cfRule>
  </conditionalFormatting>
  <conditionalFormatting sqref="I57">
    <cfRule type="cellIs" dxfId="432" priority="401" operator="equal">
      <formula>"Muy Baja"</formula>
    </cfRule>
  </conditionalFormatting>
  <conditionalFormatting sqref="M57">
    <cfRule type="cellIs" dxfId="431" priority="402" operator="equal">
      <formula>"Catastrófico"</formula>
    </cfRule>
  </conditionalFormatting>
  <conditionalFormatting sqref="M57">
    <cfRule type="cellIs" dxfId="430" priority="403" operator="equal">
      <formula>"Mayor"</formula>
    </cfRule>
  </conditionalFormatting>
  <conditionalFormatting sqref="M57">
    <cfRule type="cellIs" dxfId="429" priority="404" operator="equal">
      <formula>"Moderado"</formula>
    </cfRule>
  </conditionalFormatting>
  <conditionalFormatting sqref="M57">
    <cfRule type="cellIs" dxfId="428" priority="405" operator="equal">
      <formula>"Menor"</formula>
    </cfRule>
  </conditionalFormatting>
  <conditionalFormatting sqref="M57">
    <cfRule type="cellIs" dxfId="427" priority="406" operator="equal">
      <formula>"Leve"</formula>
    </cfRule>
  </conditionalFormatting>
  <conditionalFormatting sqref="O57">
    <cfRule type="cellIs" dxfId="426" priority="407" operator="equal">
      <formula>"Extremo"</formula>
    </cfRule>
  </conditionalFormatting>
  <conditionalFormatting sqref="O57">
    <cfRule type="cellIs" dxfId="425" priority="408" operator="equal">
      <formula>"Alto"</formula>
    </cfRule>
  </conditionalFormatting>
  <conditionalFormatting sqref="O57">
    <cfRule type="cellIs" dxfId="424" priority="409" operator="equal">
      <formula>"Moderado"</formula>
    </cfRule>
  </conditionalFormatting>
  <conditionalFormatting sqref="O57">
    <cfRule type="cellIs" dxfId="423" priority="410" operator="equal">
      <formula>"Bajo"</formula>
    </cfRule>
  </conditionalFormatting>
  <conditionalFormatting sqref="Z57">
    <cfRule type="cellIs" dxfId="422" priority="411" operator="equal">
      <formula>"Muy Alta"</formula>
    </cfRule>
  </conditionalFormatting>
  <conditionalFormatting sqref="Z57">
    <cfRule type="cellIs" dxfId="421" priority="412" operator="equal">
      <formula>"Alta"</formula>
    </cfRule>
  </conditionalFormatting>
  <conditionalFormatting sqref="Z57">
    <cfRule type="cellIs" dxfId="420" priority="413" operator="equal">
      <formula>"Media"</formula>
    </cfRule>
  </conditionalFormatting>
  <conditionalFormatting sqref="Z57">
    <cfRule type="cellIs" dxfId="419" priority="414" operator="equal">
      <formula>"Baja"</formula>
    </cfRule>
  </conditionalFormatting>
  <conditionalFormatting sqref="Z57">
    <cfRule type="cellIs" dxfId="418" priority="415" operator="equal">
      <formula>"Muy Baja"</formula>
    </cfRule>
  </conditionalFormatting>
  <conditionalFormatting sqref="AD57">
    <cfRule type="cellIs" dxfId="417" priority="416" operator="equal">
      <formula>"Extremo"</formula>
    </cfRule>
  </conditionalFormatting>
  <conditionalFormatting sqref="AD57">
    <cfRule type="cellIs" dxfId="416" priority="417" operator="equal">
      <formula>"Alto"</formula>
    </cfRule>
  </conditionalFormatting>
  <conditionalFormatting sqref="AD57">
    <cfRule type="cellIs" dxfId="415" priority="418" operator="equal">
      <formula>"Moderado"</formula>
    </cfRule>
  </conditionalFormatting>
  <conditionalFormatting sqref="AD57">
    <cfRule type="cellIs" dxfId="414" priority="419" operator="equal">
      <formula>"Bajo"</formula>
    </cfRule>
  </conditionalFormatting>
  <conditionalFormatting sqref="L57">
    <cfRule type="containsText" dxfId="413" priority="420" operator="containsText" text="❌">
      <formula>NOT(ISERROR(SEARCH(("❌"),(L57))))</formula>
    </cfRule>
  </conditionalFormatting>
  <conditionalFormatting sqref="I58">
    <cfRule type="cellIs" dxfId="412" priority="421" operator="equal">
      <formula>"Muy Alta"</formula>
    </cfRule>
  </conditionalFormatting>
  <conditionalFormatting sqref="I58">
    <cfRule type="cellIs" dxfId="411" priority="422" operator="equal">
      <formula>"Alta"</formula>
    </cfRule>
  </conditionalFormatting>
  <conditionalFormatting sqref="I58">
    <cfRule type="cellIs" dxfId="410" priority="423" operator="equal">
      <formula>"Media"</formula>
    </cfRule>
  </conditionalFormatting>
  <conditionalFormatting sqref="I58">
    <cfRule type="cellIs" dxfId="409" priority="424" operator="equal">
      <formula>"Baja"</formula>
    </cfRule>
  </conditionalFormatting>
  <conditionalFormatting sqref="I58">
    <cfRule type="cellIs" dxfId="408" priority="425" operator="equal">
      <formula>"Muy Baja"</formula>
    </cfRule>
  </conditionalFormatting>
  <conditionalFormatting sqref="M58">
    <cfRule type="cellIs" dxfId="407" priority="426" operator="equal">
      <formula>"Catastrófico"</formula>
    </cfRule>
  </conditionalFormatting>
  <conditionalFormatting sqref="M58">
    <cfRule type="cellIs" dxfId="406" priority="427" operator="equal">
      <formula>"Mayor"</formula>
    </cfRule>
  </conditionalFormatting>
  <conditionalFormatting sqref="M58">
    <cfRule type="cellIs" dxfId="405" priority="428" operator="equal">
      <formula>"Moderado"</formula>
    </cfRule>
  </conditionalFormatting>
  <conditionalFormatting sqref="M58">
    <cfRule type="cellIs" dxfId="404" priority="429" operator="equal">
      <formula>"Menor"</formula>
    </cfRule>
  </conditionalFormatting>
  <conditionalFormatting sqref="M58">
    <cfRule type="cellIs" dxfId="403" priority="430" operator="equal">
      <formula>"Leve"</formula>
    </cfRule>
  </conditionalFormatting>
  <conditionalFormatting sqref="O58">
    <cfRule type="cellIs" dxfId="402" priority="431" operator="equal">
      <formula>"Extremo"</formula>
    </cfRule>
  </conditionalFormatting>
  <conditionalFormatting sqref="O58">
    <cfRule type="cellIs" dxfId="401" priority="432" operator="equal">
      <formula>"Alto"</formula>
    </cfRule>
  </conditionalFormatting>
  <conditionalFormatting sqref="O58">
    <cfRule type="cellIs" dxfId="400" priority="433" operator="equal">
      <formula>"Moderado"</formula>
    </cfRule>
  </conditionalFormatting>
  <conditionalFormatting sqref="O58">
    <cfRule type="cellIs" dxfId="399" priority="434" operator="equal">
      <formula>"Bajo"</formula>
    </cfRule>
  </conditionalFormatting>
  <conditionalFormatting sqref="L58">
    <cfRule type="containsText" dxfId="398" priority="435" operator="containsText" text="❌">
      <formula>NOT(ISERROR(SEARCH(("❌"),(L58))))</formula>
    </cfRule>
  </conditionalFormatting>
  <conditionalFormatting sqref="AI13:AI20 AI22:AI23 AI50:AI51 AI57 AI26:AI46">
    <cfRule type="expression" dxfId="397" priority="436">
      <formula>OR(AND(YEAR(AI13)=YEAR(TODAY()), MONTH(AI13)+1=MONTH(TODAY())), AND(YEAR(AI13)+1=YEAR(TODAY()), MONTH(AI13)=12, MONTH(TODAY())=1))</formula>
    </cfRule>
  </conditionalFormatting>
  <conditionalFormatting sqref="AI13:AI20 AI22:AI23 AI50:AI51 AI57 AI26:AI46">
    <cfRule type="expression" dxfId="396" priority="437">
      <formula>OR(AND(YEAR(AI13)=YEAR(TODAY()), MONTH(AI13)+1=MONTH(TODAY())), AND(YEAR(AI13)+1=YEAR(TODAY()), MONTH(AI13)=12, MONTH(TODAY())=1))</formula>
    </cfRule>
  </conditionalFormatting>
  <conditionalFormatting sqref="AI13:AI20 AI22:AI23 AI50:AI51 AI57 AI26:AI46">
    <cfRule type="expression" dxfId="395" priority="438">
      <formula>OR(AND(YEAR(AI13)=YEAR(TODAY()), MONTH(AI13)+1=MONTH(TODAY())), AND(YEAR(AI13)+1=YEAR(TODAY()), MONTH(AI13)=12, MONTH(TODAY())=1))</formula>
    </cfRule>
  </conditionalFormatting>
  <conditionalFormatting sqref="AB11">
    <cfRule type="cellIs" dxfId="394" priority="439" operator="equal">
      <formula>"Catastrófico"</formula>
    </cfRule>
  </conditionalFormatting>
  <conditionalFormatting sqref="AB11">
    <cfRule type="cellIs" dxfId="393" priority="440" operator="equal">
      <formula>"Mayor"</formula>
    </cfRule>
  </conditionalFormatting>
  <conditionalFormatting sqref="AB11">
    <cfRule type="cellIs" dxfId="392" priority="441" operator="equal">
      <formula>"Moderado"</formula>
    </cfRule>
  </conditionalFormatting>
  <conditionalFormatting sqref="AB11">
    <cfRule type="cellIs" dxfId="391" priority="442" operator="equal">
      <formula>"Menor"</formula>
    </cfRule>
  </conditionalFormatting>
  <conditionalFormatting sqref="AB11">
    <cfRule type="cellIs" dxfId="390" priority="443" operator="equal">
      <formula>"Leve"</formula>
    </cfRule>
  </conditionalFormatting>
  <conditionalFormatting sqref="I11">
    <cfRule type="cellIs" dxfId="389" priority="444" operator="equal">
      <formula>"Muy Alta"</formula>
    </cfRule>
  </conditionalFormatting>
  <conditionalFormatting sqref="I11">
    <cfRule type="cellIs" dxfId="388" priority="445" operator="equal">
      <formula>"Alta"</formula>
    </cfRule>
  </conditionalFormatting>
  <conditionalFormatting sqref="I11">
    <cfRule type="cellIs" dxfId="387" priority="446" operator="equal">
      <formula>"Media"</formula>
    </cfRule>
  </conditionalFormatting>
  <conditionalFormatting sqref="I11">
    <cfRule type="cellIs" dxfId="386" priority="447" operator="equal">
      <formula>"Baja"</formula>
    </cfRule>
  </conditionalFormatting>
  <conditionalFormatting sqref="I11">
    <cfRule type="cellIs" dxfId="385" priority="448" operator="equal">
      <formula>"Muy Baja"</formula>
    </cfRule>
  </conditionalFormatting>
  <conditionalFormatting sqref="M11">
    <cfRule type="cellIs" dxfId="384" priority="449" operator="equal">
      <formula>"Catastrófico"</formula>
    </cfRule>
  </conditionalFormatting>
  <conditionalFormatting sqref="M11">
    <cfRule type="cellIs" dxfId="383" priority="450" operator="equal">
      <formula>"Mayor"</formula>
    </cfRule>
  </conditionalFormatting>
  <conditionalFormatting sqref="M11">
    <cfRule type="cellIs" dxfId="382" priority="451" operator="equal">
      <formula>"Moderado"</formula>
    </cfRule>
  </conditionalFormatting>
  <conditionalFormatting sqref="M11">
    <cfRule type="cellIs" dxfId="381" priority="452" operator="equal">
      <formula>"Menor"</formula>
    </cfRule>
  </conditionalFormatting>
  <conditionalFormatting sqref="M11">
    <cfRule type="cellIs" dxfId="380" priority="453" operator="equal">
      <formula>"Leve"</formula>
    </cfRule>
  </conditionalFormatting>
  <conditionalFormatting sqref="O11">
    <cfRule type="cellIs" dxfId="379" priority="454" operator="equal">
      <formula>"Extremo"</formula>
    </cfRule>
  </conditionalFormatting>
  <conditionalFormatting sqref="O11">
    <cfRule type="cellIs" dxfId="378" priority="455" operator="equal">
      <formula>"Alto"</formula>
    </cfRule>
  </conditionalFormatting>
  <conditionalFormatting sqref="O11">
    <cfRule type="cellIs" dxfId="377" priority="456" operator="equal">
      <formula>"Moderado"</formula>
    </cfRule>
  </conditionalFormatting>
  <conditionalFormatting sqref="O11">
    <cfRule type="cellIs" dxfId="376" priority="457" operator="equal">
      <formula>"Bajo"</formula>
    </cfRule>
  </conditionalFormatting>
  <conditionalFormatting sqref="Z11">
    <cfRule type="cellIs" dxfId="375" priority="458" operator="equal">
      <formula>"Muy Alta"</formula>
    </cfRule>
  </conditionalFormatting>
  <conditionalFormatting sqref="Z11">
    <cfRule type="cellIs" dxfId="374" priority="459" operator="equal">
      <formula>"Alta"</formula>
    </cfRule>
  </conditionalFormatting>
  <conditionalFormatting sqref="Z11">
    <cfRule type="cellIs" dxfId="373" priority="460" operator="equal">
      <formula>"Media"</formula>
    </cfRule>
  </conditionalFormatting>
  <conditionalFormatting sqref="Z11">
    <cfRule type="cellIs" dxfId="372" priority="461" operator="equal">
      <formula>"Baja"</formula>
    </cfRule>
  </conditionalFormatting>
  <conditionalFormatting sqref="Z11">
    <cfRule type="cellIs" dxfId="371" priority="462" operator="equal">
      <formula>"Muy Baja"</formula>
    </cfRule>
  </conditionalFormatting>
  <conditionalFormatting sqref="AD11">
    <cfRule type="cellIs" dxfId="370" priority="463" operator="equal">
      <formula>"Extremo"</formula>
    </cfRule>
  </conditionalFormatting>
  <conditionalFormatting sqref="AD11">
    <cfRule type="cellIs" dxfId="369" priority="464" operator="equal">
      <formula>"Alto"</formula>
    </cfRule>
  </conditionalFormatting>
  <conditionalFormatting sqref="AD11">
    <cfRule type="cellIs" dxfId="368" priority="465" operator="equal">
      <formula>"Moderado"</formula>
    </cfRule>
  </conditionalFormatting>
  <conditionalFormatting sqref="AD11">
    <cfRule type="cellIs" dxfId="367" priority="466" operator="equal">
      <formula>"Bajo"</formula>
    </cfRule>
  </conditionalFormatting>
  <conditionalFormatting sqref="L11">
    <cfRule type="containsText" dxfId="366" priority="467" operator="containsText" text="❌">
      <formula>NOT(ISERROR(SEARCH(("❌"),(L11))))</formula>
    </cfRule>
  </conditionalFormatting>
  <conditionalFormatting sqref="AI11">
    <cfRule type="expression" dxfId="365" priority="468">
      <formula>OR(AND(YEAR(AI11)=YEAR(TODAY()), MONTH(AI11)+1=MONTH(TODAY())), AND(YEAR(AI11)+1=YEAR(TODAY()), MONTH(AI11)=12, MONTH(TODAY())=1))</formula>
    </cfRule>
  </conditionalFormatting>
  <conditionalFormatting sqref="AI11">
    <cfRule type="expression" dxfId="364" priority="469">
      <formula>OR(AND(YEAR(AI11)=YEAR(TODAY()), MONTH(AI11)+1=MONTH(TODAY())), AND(YEAR(AI11)+1=YEAR(TODAY()), MONTH(AI11)=12, MONTH(TODAY())=1))</formula>
    </cfRule>
  </conditionalFormatting>
  <conditionalFormatting sqref="AI11">
    <cfRule type="expression" dxfId="363" priority="470">
      <formula>OR(AND(YEAR(AI11)=YEAR(TODAY()), MONTH(AI11)+1=MONTH(TODAY())), AND(YEAR(AI11)+1=YEAR(TODAY()), MONTH(AI11)=12, MONTH(TODAY())=1))</formula>
    </cfRule>
  </conditionalFormatting>
  <conditionalFormatting sqref="AB12">
    <cfRule type="cellIs" dxfId="362" priority="471" operator="equal">
      <formula>"Catastrófico"</formula>
    </cfRule>
  </conditionalFormatting>
  <conditionalFormatting sqref="AB12">
    <cfRule type="cellIs" dxfId="361" priority="472" operator="equal">
      <formula>"Mayor"</formula>
    </cfRule>
  </conditionalFormatting>
  <conditionalFormatting sqref="AB12">
    <cfRule type="cellIs" dxfId="360" priority="473" operator="equal">
      <formula>"Moderado"</formula>
    </cfRule>
  </conditionalFormatting>
  <conditionalFormatting sqref="AB12">
    <cfRule type="cellIs" dxfId="359" priority="474" operator="equal">
      <formula>"Menor"</formula>
    </cfRule>
  </conditionalFormatting>
  <conditionalFormatting sqref="AB12">
    <cfRule type="cellIs" dxfId="358" priority="475" operator="equal">
      <formula>"Leve"</formula>
    </cfRule>
  </conditionalFormatting>
  <conditionalFormatting sqref="I12">
    <cfRule type="cellIs" dxfId="357" priority="476" operator="equal">
      <formula>"Muy Alta"</formula>
    </cfRule>
  </conditionalFormatting>
  <conditionalFormatting sqref="I12">
    <cfRule type="cellIs" dxfId="356" priority="477" operator="equal">
      <formula>"Alta"</formula>
    </cfRule>
  </conditionalFormatting>
  <conditionalFormatting sqref="I12">
    <cfRule type="cellIs" dxfId="355" priority="478" operator="equal">
      <formula>"Media"</formula>
    </cfRule>
  </conditionalFormatting>
  <conditionalFormatting sqref="I12">
    <cfRule type="cellIs" dxfId="354" priority="479" operator="equal">
      <formula>"Baja"</formula>
    </cfRule>
  </conditionalFormatting>
  <conditionalFormatting sqref="I12">
    <cfRule type="cellIs" dxfId="353" priority="480" operator="equal">
      <formula>"Muy Baja"</formula>
    </cfRule>
  </conditionalFormatting>
  <conditionalFormatting sqref="M12">
    <cfRule type="cellIs" dxfId="352" priority="481" operator="equal">
      <formula>"Catastrófico"</formula>
    </cfRule>
  </conditionalFormatting>
  <conditionalFormatting sqref="M12">
    <cfRule type="cellIs" dxfId="351" priority="482" operator="equal">
      <formula>"Mayor"</formula>
    </cfRule>
  </conditionalFormatting>
  <conditionalFormatting sqref="M12">
    <cfRule type="cellIs" dxfId="350" priority="483" operator="equal">
      <formula>"Moderado"</formula>
    </cfRule>
  </conditionalFormatting>
  <conditionalFormatting sqref="M12">
    <cfRule type="cellIs" dxfId="349" priority="484" operator="equal">
      <formula>"Menor"</formula>
    </cfRule>
  </conditionalFormatting>
  <conditionalFormatting sqref="M12">
    <cfRule type="cellIs" dxfId="348" priority="485" operator="equal">
      <formula>"Leve"</formula>
    </cfRule>
  </conditionalFormatting>
  <conditionalFormatting sqref="O12">
    <cfRule type="cellIs" dxfId="347" priority="486" operator="equal">
      <formula>"Extremo"</formula>
    </cfRule>
  </conditionalFormatting>
  <conditionalFormatting sqref="O12">
    <cfRule type="cellIs" dxfId="346" priority="487" operator="equal">
      <formula>"Alto"</formula>
    </cfRule>
  </conditionalFormatting>
  <conditionalFormatting sqref="O12">
    <cfRule type="cellIs" dxfId="345" priority="488" operator="equal">
      <formula>"Moderado"</formula>
    </cfRule>
  </conditionalFormatting>
  <conditionalFormatting sqref="O12">
    <cfRule type="cellIs" dxfId="344" priority="489" operator="equal">
      <formula>"Bajo"</formula>
    </cfRule>
  </conditionalFormatting>
  <conditionalFormatting sqref="Z12">
    <cfRule type="cellIs" dxfId="343" priority="490" operator="equal">
      <formula>"Muy Alta"</formula>
    </cfRule>
  </conditionalFormatting>
  <conditionalFormatting sqref="Z12">
    <cfRule type="cellIs" dxfId="342" priority="491" operator="equal">
      <formula>"Alta"</formula>
    </cfRule>
  </conditionalFormatting>
  <conditionalFormatting sqref="Z12">
    <cfRule type="cellIs" dxfId="341" priority="492" operator="equal">
      <formula>"Media"</formula>
    </cfRule>
  </conditionalFormatting>
  <conditionalFormatting sqref="Z12">
    <cfRule type="cellIs" dxfId="340" priority="493" operator="equal">
      <formula>"Baja"</formula>
    </cfRule>
  </conditionalFormatting>
  <conditionalFormatting sqref="Z12">
    <cfRule type="cellIs" dxfId="339" priority="494" operator="equal">
      <formula>"Muy Baja"</formula>
    </cfRule>
  </conditionalFormatting>
  <conditionalFormatting sqref="AD12">
    <cfRule type="cellIs" dxfId="338" priority="495" operator="equal">
      <formula>"Extremo"</formula>
    </cfRule>
  </conditionalFormatting>
  <conditionalFormatting sqref="AD12">
    <cfRule type="cellIs" dxfId="337" priority="496" operator="equal">
      <formula>"Alto"</formula>
    </cfRule>
  </conditionalFormatting>
  <conditionalFormatting sqref="AD12">
    <cfRule type="cellIs" dxfId="336" priority="497" operator="equal">
      <formula>"Moderado"</formula>
    </cfRule>
  </conditionalFormatting>
  <conditionalFormatting sqref="AD12">
    <cfRule type="cellIs" dxfId="335" priority="498" operator="equal">
      <formula>"Bajo"</formula>
    </cfRule>
  </conditionalFormatting>
  <conditionalFormatting sqref="L12">
    <cfRule type="containsText" dxfId="334" priority="499" operator="containsText" text="❌">
      <formula>NOT(ISERROR(SEARCH(("❌"),(L12))))</formula>
    </cfRule>
  </conditionalFormatting>
  <conditionalFormatting sqref="AI12">
    <cfRule type="expression" dxfId="333" priority="500">
      <formula>OR(AND(YEAR(AI12)=YEAR(TODAY()), MONTH(AI12)+1=MONTH(TODAY())), AND(YEAR(AI12)+1=YEAR(TODAY()), MONTH(AI12)=12, MONTH(TODAY())=1))</formula>
    </cfRule>
  </conditionalFormatting>
  <conditionalFormatting sqref="AI12">
    <cfRule type="expression" dxfId="332" priority="501">
      <formula>OR(AND(YEAR(AI12)=YEAR(TODAY()), MONTH(AI12)+1=MONTH(TODAY())), AND(YEAR(AI12)+1=YEAR(TODAY()), MONTH(AI12)=12, MONTH(TODAY())=1))</formula>
    </cfRule>
  </conditionalFormatting>
  <conditionalFormatting sqref="AI12">
    <cfRule type="expression" dxfId="331" priority="502">
      <formula>OR(AND(YEAR(AI12)=YEAR(TODAY()), MONTH(AI12)+1=MONTH(TODAY())), AND(YEAR(AI12)+1=YEAR(TODAY()), MONTH(AI12)=12, MONTH(TODAY())=1))</formula>
    </cfRule>
  </conditionalFormatting>
  <conditionalFormatting sqref="AI58">
    <cfRule type="expression" dxfId="330" priority="503">
      <formula>OR(AND(YEAR(AI58)=YEAR(TODAY()), MONTH(AI58)+1=MONTH(TODAY())), AND(YEAR(AI58)+1=YEAR(TODAY()), MONTH(AI58)=12, MONTH(TODAY())=1))</formula>
    </cfRule>
  </conditionalFormatting>
  <conditionalFormatting sqref="AI58">
    <cfRule type="expression" dxfId="329" priority="504">
      <formula>OR(AND(YEAR(AI58)=YEAR(TODAY()), MONTH(AI58)+1=MONTH(TODAY())), AND(YEAR(AI58)+1=YEAR(TODAY()), MONTH(AI58)=12, MONTH(TODAY())=1))</formula>
    </cfRule>
  </conditionalFormatting>
  <conditionalFormatting sqref="AI58">
    <cfRule type="expression" dxfId="328" priority="505">
      <formula>OR(AND(YEAR(AI58)=YEAR(TODAY()), MONTH(AI58)+1=MONTH(TODAY())), AND(YEAR(AI58)+1=YEAR(TODAY()), MONTH(AI58)=12, MONTH(TODAY())=1))</formula>
    </cfRule>
  </conditionalFormatting>
  <conditionalFormatting sqref="AI21">
    <cfRule type="expression" dxfId="327" priority="506">
      <formula>OR(AND(YEAR(AI21)=YEAR(TODAY()), MONTH(AI21)+1=MONTH(TODAY())), AND(YEAR(AI21)+1=YEAR(TODAY()), MONTH(AI21)=12, MONTH(TODAY())=1))</formula>
    </cfRule>
  </conditionalFormatting>
  <conditionalFormatting sqref="AI21">
    <cfRule type="expression" dxfId="326" priority="507">
      <formula>OR(AND(YEAR(AI21)=YEAR(TODAY()), MONTH(AI21)+1=MONTH(TODAY())), AND(YEAR(AI21)+1=YEAR(TODAY()), MONTH(AI21)=12, MONTH(TODAY())=1))</formula>
    </cfRule>
  </conditionalFormatting>
  <conditionalFormatting sqref="AI21">
    <cfRule type="expression" dxfId="325" priority="508">
      <formula>OR(AND(YEAR(AI21)=YEAR(TODAY()), MONTH(AI21)+1=MONTH(TODAY())), AND(YEAR(AI21)+1=YEAR(TODAY()), MONTH(AI21)=12, MONTH(TODAY())=1))</formula>
    </cfRule>
  </conditionalFormatting>
  <conditionalFormatting sqref="B1:B23 B27:B1000">
    <cfRule type="containsText" dxfId="324" priority="509" operator="containsText" text="Gestión Tecnológica">
      <formula>NOT(ISERROR(SEARCH(("Gestión Tecnológica"),(B1))))</formula>
    </cfRule>
  </conditionalFormatting>
  <conditionalFormatting sqref="AB25">
    <cfRule type="cellIs" dxfId="323" priority="28" operator="equal">
      <formula>"Catastrófico"</formula>
    </cfRule>
  </conditionalFormatting>
  <conditionalFormatting sqref="AB25">
    <cfRule type="cellIs" dxfId="322" priority="29" operator="equal">
      <formula>"Mayor"</formula>
    </cfRule>
  </conditionalFormatting>
  <conditionalFormatting sqref="AB25">
    <cfRule type="cellIs" dxfId="321" priority="30" operator="equal">
      <formula>"Moderado"</formula>
    </cfRule>
  </conditionalFormatting>
  <conditionalFormatting sqref="AB25">
    <cfRule type="cellIs" dxfId="320" priority="31" operator="equal">
      <formula>"Menor"</formula>
    </cfRule>
  </conditionalFormatting>
  <conditionalFormatting sqref="AB25">
    <cfRule type="cellIs" dxfId="319" priority="32" operator="equal">
      <formula>"Leve"</formula>
    </cfRule>
  </conditionalFormatting>
  <conditionalFormatting sqref="I25">
    <cfRule type="cellIs" dxfId="318" priority="33" operator="equal">
      <formula>"Muy Alta"</formula>
    </cfRule>
  </conditionalFormatting>
  <conditionalFormatting sqref="I25">
    <cfRule type="cellIs" dxfId="317" priority="34" operator="equal">
      <formula>"Alta"</formula>
    </cfRule>
  </conditionalFormatting>
  <conditionalFormatting sqref="I25">
    <cfRule type="cellIs" dxfId="316" priority="35" operator="equal">
      <formula>"Media"</formula>
    </cfRule>
  </conditionalFormatting>
  <conditionalFormatting sqref="I25">
    <cfRule type="cellIs" dxfId="315" priority="36" operator="equal">
      <formula>"Baja"</formula>
    </cfRule>
  </conditionalFormatting>
  <conditionalFormatting sqref="I25">
    <cfRule type="cellIs" dxfId="314" priority="37" operator="equal">
      <formula>"Muy Baja"</formula>
    </cfRule>
  </conditionalFormatting>
  <conditionalFormatting sqref="M25">
    <cfRule type="cellIs" dxfId="313" priority="38" operator="equal">
      <formula>"Catastrófico"</formula>
    </cfRule>
  </conditionalFormatting>
  <conditionalFormatting sqref="M25">
    <cfRule type="cellIs" dxfId="312" priority="39" operator="equal">
      <formula>"Mayor"</formula>
    </cfRule>
  </conditionalFormatting>
  <conditionalFormatting sqref="M25">
    <cfRule type="cellIs" dxfId="311" priority="40" operator="equal">
      <formula>"Moderado"</formula>
    </cfRule>
  </conditionalFormatting>
  <conditionalFormatting sqref="M25">
    <cfRule type="cellIs" dxfId="310" priority="41" operator="equal">
      <formula>"Menor"</formula>
    </cfRule>
  </conditionalFormatting>
  <conditionalFormatting sqref="M25">
    <cfRule type="cellIs" dxfId="309" priority="42" operator="equal">
      <formula>"Leve"</formula>
    </cfRule>
  </conditionalFormatting>
  <conditionalFormatting sqref="O25">
    <cfRule type="cellIs" dxfId="308" priority="43" operator="equal">
      <formula>"Extremo"</formula>
    </cfRule>
  </conditionalFormatting>
  <conditionalFormatting sqref="O25">
    <cfRule type="cellIs" dxfId="307" priority="44" operator="equal">
      <formula>"Alto"</formula>
    </cfRule>
  </conditionalFormatting>
  <conditionalFormatting sqref="O25">
    <cfRule type="cellIs" dxfId="306" priority="45" operator="equal">
      <formula>"Moderado"</formula>
    </cfRule>
  </conditionalFormatting>
  <conditionalFormatting sqref="O25">
    <cfRule type="cellIs" dxfId="305" priority="46" operator="equal">
      <formula>"Bajo"</formula>
    </cfRule>
  </conditionalFormatting>
  <conditionalFormatting sqref="Z25">
    <cfRule type="cellIs" dxfId="304" priority="47" operator="equal">
      <formula>"Muy Alta"</formula>
    </cfRule>
  </conditionalFormatting>
  <conditionalFormatting sqref="Z25">
    <cfRule type="cellIs" dxfId="303" priority="48" operator="equal">
      <formula>"Alta"</formula>
    </cfRule>
  </conditionalFormatting>
  <conditionalFormatting sqref="Z25">
    <cfRule type="cellIs" dxfId="302" priority="49" operator="equal">
      <formula>"Media"</formula>
    </cfRule>
  </conditionalFormatting>
  <conditionalFormatting sqref="Z25">
    <cfRule type="cellIs" dxfId="301" priority="50" operator="equal">
      <formula>"Baja"</formula>
    </cfRule>
  </conditionalFormatting>
  <conditionalFormatting sqref="Z25">
    <cfRule type="cellIs" dxfId="300" priority="51" operator="equal">
      <formula>"Muy Baja"</formula>
    </cfRule>
  </conditionalFormatting>
  <conditionalFormatting sqref="AD25">
    <cfRule type="cellIs" dxfId="299" priority="52" operator="equal">
      <formula>"Extremo"</formula>
    </cfRule>
  </conditionalFormatting>
  <conditionalFormatting sqref="AD25">
    <cfRule type="cellIs" dxfId="298" priority="53" operator="equal">
      <formula>"Alto"</formula>
    </cfRule>
  </conditionalFormatting>
  <conditionalFormatting sqref="AD25">
    <cfRule type="cellIs" dxfId="297" priority="54" operator="equal">
      <formula>"Moderado"</formula>
    </cfRule>
  </conditionalFormatting>
  <conditionalFormatting sqref="AD25">
    <cfRule type="cellIs" dxfId="296" priority="55" operator="equal">
      <formula>"Bajo"</formula>
    </cfRule>
  </conditionalFormatting>
  <conditionalFormatting sqref="L25">
    <cfRule type="containsText" dxfId="295" priority="56" operator="containsText" text="❌">
      <formula>NOT(ISERROR(SEARCH(("❌"),(L25))))</formula>
    </cfRule>
  </conditionalFormatting>
  <conditionalFormatting sqref="AI25">
    <cfRule type="expression" dxfId="294" priority="57">
      <formula>OR(AND(YEAR(AI25)=YEAR(TODAY()), MONTH(AI25)+1=MONTH(TODAY())), AND(YEAR(AI25)+1=YEAR(TODAY()), MONTH(AI25)=12, MONTH(TODAY())=1))</formula>
    </cfRule>
  </conditionalFormatting>
  <conditionalFormatting sqref="AI25">
    <cfRule type="expression" dxfId="293" priority="58">
      <formula>OR(AND(YEAR(AI25)=YEAR(TODAY()), MONTH(AI25)+1=MONTH(TODAY())), AND(YEAR(AI25)+1=YEAR(TODAY()), MONTH(AI25)=12, MONTH(TODAY())=1))</formula>
    </cfRule>
  </conditionalFormatting>
  <conditionalFormatting sqref="AI25">
    <cfRule type="expression" dxfId="292" priority="59">
      <formula>OR(AND(YEAR(AI25)=YEAR(TODAY()), MONTH(AI25)+1=MONTH(TODAY())), AND(YEAR(AI25)+1=YEAR(TODAY()), MONTH(AI25)=12, MONTH(TODAY())=1))</formula>
    </cfRule>
  </conditionalFormatting>
  <conditionalFormatting sqref="B25">
    <cfRule type="containsText" dxfId="291" priority="60" operator="containsText" text="Gestión Tecnológica">
      <formula>NOT(ISERROR(SEARCH(("Gestión Tecnológica"),(B25))))</formula>
    </cfRule>
  </conditionalFormatting>
  <conditionalFormatting sqref="I24">
    <cfRule type="cellIs" dxfId="290" priority="1" operator="equal">
      <formula>"Muy Alta"</formula>
    </cfRule>
  </conditionalFormatting>
  <conditionalFormatting sqref="I24">
    <cfRule type="cellIs" dxfId="289" priority="2" operator="equal">
      <formula>"Alta"</formula>
    </cfRule>
  </conditionalFormatting>
  <conditionalFormatting sqref="I24">
    <cfRule type="cellIs" dxfId="288" priority="3" operator="equal">
      <formula>"Media"</formula>
    </cfRule>
  </conditionalFormatting>
  <conditionalFormatting sqref="I24">
    <cfRule type="cellIs" dxfId="287" priority="4" operator="equal">
      <formula>"Baja"</formula>
    </cfRule>
  </conditionalFormatting>
  <conditionalFormatting sqref="I24">
    <cfRule type="cellIs" dxfId="286" priority="5" operator="equal">
      <formula>"Muy Baja"</formula>
    </cfRule>
  </conditionalFormatting>
  <conditionalFormatting sqref="M24 AB24">
    <cfRule type="cellIs" dxfId="285" priority="6" operator="equal">
      <formula>"Catastrófico"</formula>
    </cfRule>
  </conditionalFormatting>
  <conditionalFormatting sqref="M24 AB24">
    <cfRule type="cellIs" dxfId="284" priority="7" operator="equal">
      <formula>"Mayor"</formula>
    </cfRule>
  </conditionalFormatting>
  <conditionalFormatting sqref="M24 AB24">
    <cfRule type="cellIs" dxfId="283" priority="8" operator="equal">
      <formula>"Moderado"</formula>
    </cfRule>
  </conditionalFormatting>
  <conditionalFormatting sqref="M24 AB24">
    <cfRule type="cellIs" dxfId="282" priority="9" operator="equal">
      <formula>"Menor"</formula>
    </cfRule>
  </conditionalFormatting>
  <conditionalFormatting sqref="M24 AB24">
    <cfRule type="cellIs" dxfId="281" priority="10" operator="equal">
      <formula>"Leve"</formula>
    </cfRule>
  </conditionalFormatting>
  <conditionalFormatting sqref="O24">
    <cfRule type="cellIs" dxfId="280" priority="11" operator="equal">
      <formula>"Extremo"</formula>
    </cfRule>
  </conditionalFormatting>
  <conditionalFormatting sqref="O24">
    <cfRule type="cellIs" dxfId="279" priority="12" operator="equal">
      <formula>"Alto"</formula>
    </cfRule>
  </conditionalFormatting>
  <conditionalFormatting sqref="O24">
    <cfRule type="cellIs" dxfId="278" priority="13" operator="equal">
      <formula>"Moderado"</formula>
    </cfRule>
  </conditionalFormatting>
  <conditionalFormatting sqref="O24">
    <cfRule type="cellIs" dxfId="277" priority="14" operator="equal">
      <formula>"Bajo"</formula>
    </cfRule>
  </conditionalFormatting>
  <conditionalFormatting sqref="Z24">
    <cfRule type="cellIs" dxfId="276" priority="15" operator="equal">
      <formula>"Muy Alta"</formula>
    </cfRule>
  </conditionalFormatting>
  <conditionalFormatting sqref="Z24">
    <cfRule type="cellIs" dxfId="275" priority="16" operator="equal">
      <formula>"Alta"</formula>
    </cfRule>
  </conditionalFormatting>
  <conditionalFormatting sqref="Z24">
    <cfRule type="cellIs" dxfId="274" priority="17" operator="equal">
      <formula>"Media"</formula>
    </cfRule>
  </conditionalFormatting>
  <conditionalFormatting sqref="Z24">
    <cfRule type="cellIs" dxfId="273" priority="18" operator="equal">
      <formula>"Baja"</formula>
    </cfRule>
  </conditionalFormatting>
  <conditionalFormatting sqref="Z24">
    <cfRule type="cellIs" dxfId="272" priority="19" operator="equal">
      <formula>"Muy Baja"</formula>
    </cfRule>
  </conditionalFormatting>
  <conditionalFormatting sqref="AD24">
    <cfRule type="cellIs" dxfId="271" priority="20" operator="equal">
      <formula>"Extremo"</formula>
    </cfRule>
  </conditionalFormatting>
  <conditionalFormatting sqref="AD24">
    <cfRule type="cellIs" dxfId="270" priority="21" operator="equal">
      <formula>"Alto"</formula>
    </cfRule>
  </conditionalFormatting>
  <conditionalFormatting sqref="AD24">
    <cfRule type="cellIs" dxfId="269" priority="22" operator="equal">
      <formula>"Moderado"</formula>
    </cfRule>
  </conditionalFormatting>
  <conditionalFormatting sqref="AD24">
    <cfRule type="cellIs" dxfId="268" priority="23" operator="equal">
      <formula>"Bajo"</formula>
    </cfRule>
  </conditionalFormatting>
  <conditionalFormatting sqref="L24">
    <cfRule type="containsText" dxfId="267" priority="24" operator="containsText" text="❌">
      <formula>NOT(ISERROR(SEARCH(("❌"),(L24))))</formula>
    </cfRule>
  </conditionalFormatting>
  <conditionalFormatting sqref="AI24">
    <cfRule type="expression" dxfId="266" priority="25">
      <formula>OR(AND(YEAR(AI24)=YEAR(TODAY()), MONTH(AI24)+1=MONTH(TODAY())), AND(YEAR(AI24)+1=YEAR(TODAY()), MONTH(AI24)=12, MONTH(TODAY())=1))</formula>
    </cfRule>
  </conditionalFormatting>
  <conditionalFormatting sqref="AI24">
    <cfRule type="expression" dxfId="265" priority="26">
      <formula>OR(AND(YEAR(AI24)=YEAR(TODAY()), MONTH(AI24)+1=MONTH(TODAY())), AND(YEAR(AI24)+1=YEAR(TODAY()), MONTH(AI24)=12, MONTH(TODAY())=1))</formula>
    </cfRule>
  </conditionalFormatting>
  <conditionalFormatting sqref="AI24">
    <cfRule type="expression" dxfId="264" priority="27">
      <formula>OR(AND(YEAR(AI24)=YEAR(TODAY()), MONTH(AI24)+1=MONTH(TODAY())), AND(YEAR(AI24)+1=YEAR(TODAY()), MONTH(AI24)=12, MONTH(TODAY())=1))</formula>
    </cfRule>
  </conditionalFormatting>
  <dataValidations count="1">
    <dataValidation type="list" allowBlank="1" showInputMessage="1" showErrorMessage="1" prompt=" - " sqref="B51">
      <formula1>$H$50</formula1>
    </dataValidation>
  </dataValidations>
  <hyperlinks>
    <hyperlink ref="AQ13" r:id="rId1" location="gid=883148781."/>
    <hyperlink ref="AT13" r:id="rId2"/>
    <hyperlink ref="AU13" r:id="rId3"/>
    <hyperlink ref="AU14" r:id="rId4"/>
    <hyperlink ref="AQ15" r:id="rId5" location="gid=736337041"/>
    <hyperlink ref="AT15" r:id="rId6" location="gid=736337041"/>
    <hyperlink ref="AU15" r:id="rId7" location="gid=736337041"/>
    <hyperlink ref="AT16" r:id="rId8"/>
    <hyperlink ref="AU16" r:id="rId9"/>
    <hyperlink ref="AU17" r:id="rId10" location="gid=0"/>
    <hyperlink ref="AT19" r:id="rId11"/>
    <hyperlink ref="AU19" r:id="rId12"/>
    <hyperlink ref="AU20" r:id="rId13"/>
    <hyperlink ref="AQ21" r:id="rId14"/>
    <hyperlink ref="AR21" r:id="rId15"/>
    <hyperlink ref="AT21" r:id="rId16"/>
    <hyperlink ref="AU21" r:id="rId17"/>
    <hyperlink ref="AT22" r:id="rId18"/>
    <hyperlink ref="AU22" r:id="rId19"/>
    <hyperlink ref="AU27" r:id="rId20"/>
    <hyperlink ref="AU28" r:id="rId21" location="overlay-context="/>
    <hyperlink ref="AU29" r:id="rId22"/>
    <hyperlink ref="AU30" r:id="rId23"/>
    <hyperlink ref="AU34" r:id="rId24"/>
    <hyperlink ref="AU36" r:id="rId25"/>
    <hyperlink ref="AU37" r:id="rId26"/>
    <hyperlink ref="AU38" r:id="rId27"/>
    <hyperlink ref="AU42" r:id="rId28"/>
    <hyperlink ref="AU43" r:id="rId29"/>
    <hyperlink ref="AU44" r:id="rId30"/>
    <hyperlink ref="Q52" r:id="rId31" location="gid=1130127983"/>
    <hyperlink ref="Q53" r:id="rId32" location="gid=1130127983"/>
    <hyperlink ref="AR53" r:id="rId33" location="gid=1130127983"/>
    <hyperlink ref="AU53" r:id="rId34" location="gid=1130127983"/>
    <hyperlink ref="AR54" r:id="rId35" location="gid=1130127983"/>
    <hyperlink ref="AU54" r:id="rId36" location="gid=1130127983"/>
    <hyperlink ref="AU55" r:id="rId37"/>
    <hyperlink ref="AU56" r:id="rId38"/>
    <hyperlink ref="AU26" r:id="rId39"/>
    <hyperlink ref="AR25" r:id="rId40"/>
    <hyperlink ref="AU25" r:id="rId41"/>
  </hyperlinks>
  <pageMargins left="0.7" right="0.7" top="0.75" bottom="0.75" header="0" footer="0"/>
  <pageSetup orientation="portrait"/>
  <drawing r:id="rId42"/>
  <extLst>
    <ext xmlns:x14="http://schemas.microsoft.com/office/spreadsheetml/2009/9/main" uri="{CCE6A557-97BC-4b89-ADB6-D9C93CAAB3DF}">
      <x14:dataValidations xmlns:xm="http://schemas.microsoft.com/office/excel/2006/main" count="23">
        <x14:dataValidation type="list" allowBlank="1" showErrorMessage="1">
          <x14:formula1>
            <xm:f>'Opciones Tratamiento'!$B$13:$B$21</xm:f>
          </x14:formula1>
          <xm:sqref>G11:G13 G16:G17 G22 G56:G58 G27 G30 G33 G36 G39 G42 G45:G47 G50:G53 G25</xm:sqref>
        </x14:dataValidation>
        <x14:dataValidation type="list" allowBlank="1" showErrorMessage="1">
          <x14:formula1>
            <xm:f>'Opciones Tratamiento'!$B$2:$B$5</xm:f>
          </x14:formula1>
          <xm:sqref>AE11:AE23 AE25:AE58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AI11:AI15 AI17:AI20 AI50:AI57 AI22:AI23 AI25:AI46</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AH11:AH23 AH25:AH58</xm:sqref>
        </x14:dataValidation>
        <x14:dataValidation type="list" allowBlank="1" showErrorMessage="1">
          <x14:formula1>
            <xm:f>'Tabla Valoración controles'!$D$13:$D$14</xm:f>
          </x14:formula1>
          <xm:sqref>X11:X23 X25:X58</xm:sqref>
        </x14:dataValidation>
        <x14:dataValidation type="list" allowBlank="1" showErrorMessage="1">
          <x14:formula1>
            <xm:f>'Tabla Valoración controles'!$D$9:$D$10</xm:f>
          </x14:formula1>
          <xm:sqref>V11:V23 V25:V58</xm:sqref>
        </x14:dataValidation>
        <x14:dataValidation type="list" allowBlank="1" showErrorMessage="1">
          <x14:formula1>
            <xm:f>'Opciones Tratamiento'!$E$2:$E$4</xm:f>
          </x14:formula1>
          <xm:sqref>C11:C13 C16:C17 C22 C56:C58 C27 C30 C33 C36 C39 C42 C45:C47 C50:C53 C25</xm:sqref>
        </x14:dataValidation>
        <x14:dataValidation type="custom" allowBlank="1" showInputMessage="1" showErrorMessage="1" prompt="Recuerde que las acciones se generan bajo la medida de mitigar el riesgo">
          <x14:formula1>
            <xm:f>IF(OR(AE29='Opciones Tratamiento'!$B$2,AE29='Opciones Tratamiento'!$B$3,AE29='Opciones Tratamiento'!$B$4),ISBLANK(AE29),ISTEXT(AE29))</xm:f>
          </x14:formula1>
          <xm:sqref>AJ29</xm:sqref>
        </x14:dataValidation>
        <x14:dataValidation type="list" allowBlank="1" showErrorMessage="1">
          <x14:formula1>
            <xm:f>'Tabla Valoración controles'!$D$4:$D$6</xm:f>
          </x14:formula1>
          <xm:sqref>S11:S23 S25:S58</xm:sqref>
        </x14:dataValidation>
        <x14:dataValidation type="list" allowBlank="1" showErrorMessage="1">
          <x14:formula1>
            <xm:f>'Tabla Valoración controles'!$D$7:$D$8</xm:f>
          </x14:formula1>
          <xm:sqref>T11:T23 T25:T58</xm:sqref>
        </x14:dataValidation>
        <x14:dataValidation type="list" allowBlank="1" showErrorMessage="1">
          <x14:formula1>
            <xm:f>'Tabla Valoración controles'!$D$11:$D$12</xm:f>
          </x14:formula1>
          <xm:sqref>W11:W23 W25:W58</xm:sqref>
        </x14:dataValidation>
        <x14:dataValidation type="list" allowBlank="1" showErrorMessage="1">
          <x14:formula1>
            <xm:f>'Tabla Impacto'!$F$141:$F$152</xm:f>
          </x14:formula1>
          <xm:sqref>K11:K13 K16:K17 K22 K56:K58 K27 K30 K33 K36 K39 K42 K45:K47 K50:K53 K25</xm:sqref>
        </x14:dataValidation>
        <x14:dataValidation type="list" allowBlank="1" showErrorMessage="1">
          <x14:formula1>
            <xm:f>'[Seguimiento Mapa de Riegos IDEP I Cuatrimestre 2022.xlsx]Tabla Valoración controles'!#REF!</xm:f>
          </x14:formula1>
          <xm:sqref>T24</xm:sqref>
        </x14:dataValidation>
        <x14:dataValidation type="list" allowBlank="1" showErrorMessage="1">
          <x14:formula1>
            <xm:f>'[Seguimiento Mapa de Riegos IDEP I Cuatrimestre 2022.xlsx]Opciones Tratamiento'!#REF!</xm:f>
          </x14:formula1>
          <xm:sqref>AE24</xm:sqref>
        </x14:dataValidation>
        <x14:dataValidation type="list" allowBlank="1" showErrorMessage="1">
          <x14:formula1>
            <xm:f>'[Seguimiento Mapa de Riegos IDEP I Cuatrimestre 2022.xlsx]Tabla Valoración controles'!#REF!</xm:f>
          </x14:formula1>
          <xm:sqref>S24</xm:sqref>
        </x14:dataValidation>
        <x14:dataValidation type="list" allowBlank="1" showErrorMessage="1">
          <x14:formula1>
            <xm:f>'[Seguimiento Mapa de Riegos IDEP I Cuatrimestre 2022.xlsx]Tabla Valoración controles'!#REF!</xm:f>
          </x14:formula1>
          <xm:sqref>V24</xm:sqref>
        </x14:dataValidation>
        <x14:dataValidation type="list" allowBlank="1" showErrorMessage="1">
          <x14:formula1>
            <xm:f>'[Seguimiento Mapa de Riegos IDEP I Cuatrimestre 2022.xlsx]Opciones Tratamiento'!#REF!</xm:f>
          </x14:formula1>
          <xm:sqref>C24</xm:sqref>
        </x14:dataValidation>
        <x14:dataValidation type="custom" allowBlank="1" showInputMessage="1" showErrorMessage="1" prompt="Recuerde que las acciones se generan bajo la medida de mitigar el riesgo">
          <x14:formula1>
            <xm:f>IF(OR(AE24='[Seguimiento Mapa de Riegos IDEP I Cuatrimestre 2022.xlsx]Opciones Tratamiento'!#REF!,AE24='[Seguimiento Mapa de Riegos IDEP I Cuatrimestre 2022.xlsx]Opciones Tratamiento'!#REF!,AE24='[Seguimiento Mapa de Riegos IDEP I Cuatrimestre 2022.xlsx]Opciones Tratamiento'!#REF!),ISBLANK(AE24),ISTEXT(AE24))</xm:f>
          </x14:formula1>
          <xm:sqref>AI24</xm:sqref>
        </x14:dataValidation>
        <x14:dataValidation type="list" allowBlank="1" showErrorMessage="1">
          <x14:formula1>
            <xm:f>'[Seguimiento Mapa de Riegos IDEP I Cuatrimestre 2022.xlsx]Tabla Valoración controles'!#REF!</xm:f>
          </x14:formula1>
          <xm:sqref>X24</xm:sqref>
        </x14:dataValidation>
        <x14:dataValidation type="list" allowBlank="1" showErrorMessage="1">
          <x14:formula1>
            <xm:f>'[Seguimiento Mapa de Riegos IDEP I Cuatrimestre 2022.xlsx]Tabla Impacto'!#REF!</xm:f>
          </x14:formula1>
          <xm:sqref>K24</xm:sqref>
        </x14:dataValidation>
        <x14:dataValidation type="list" allowBlank="1" showErrorMessage="1">
          <x14:formula1>
            <xm:f>'[Seguimiento Mapa de Riegos IDEP I Cuatrimestre 2022.xlsx]Tabla Valoración controles'!#REF!</xm:f>
          </x14:formula1>
          <xm:sqref>W24</xm:sqref>
        </x14:dataValidation>
        <x14:dataValidation type="custom" allowBlank="1" showInputMessage="1" showErrorMessage="1" prompt="Recuerde que las acciones se generan bajo la medida de mitigar el riesgo">
          <x14:formula1>
            <xm:f>IF(OR(AE24='[Seguimiento Mapa de Riegos IDEP I Cuatrimestre 2022.xlsx]Opciones Tratamiento'!#REF!,AE24='[Seguimiento Mapa de Riegos IDEP I Cuatrimestre 2022.xlsx]Opciones Tratamiento'!#REF!,AE24='[Seguimiento Mapa de Riegos IDEP I Cuatrimestre 2022.xlsx]Opciones Tratamiento'!#REF!),ISBLANK(AE24),ISTEXT(AE24))</xm:f>
          </x14:formula1>
          <xm:sqref>AH24</xm:sqref>
        </x14:dataValidation>
        <x14:dataValidation type="list" allowBlank="1" showErrorMessage="1">
          <x14:formula1>
            <xm:f>'[Seguimiento Mapa de Riegos IDEP I Cuatrimestre 2022.xlsx]Opciones Tratamiento'!#REF!</xm:f>
          </x14:formula1>
          <xm:sqref>G24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R1000"/>
  <sheetViews>
    <sheetView topLeftCell="A7" zoomScale="55" zoomScaleNormal="55" workbookViewId="0">
      <selection activeCell="F13" sqref="F13:F15"/>
    </sheetView>
  </sheetViews>
  <sheetFormatPr baseColWidth="10" defaultColWidth="14.42578125" defaultRowHeight="15" customHeight="1"/>
  <cols>
    <col min="1" max="1" width="4" customWidth="1"/>
    <col min="2" max="2" width="26.7109375" customWidth="1"/>
    <col min="3" max="3" width="17.42578125" customWidth="1"/>
    <col min="4" max="4" width="38.85546875" customWidth="1"/>
    <col min="5" max="5" width="33.28515625" customWidth="1"/>
    <col min="6" max="6" width="78.7109375" customWidth="1"/>
    <col min="7" max="7" width="19" customWidth="1"/>
    <col min="8" max="8" width="17.85546875" customWidth="1"/>
    <col min="9" max="9" width="16.5703125" customWidth="1"/>
    <col min="10" max="29" width="12.140625" customWidth="1"/>
    <col min="30" max="30" width="17.7109375" customWidth="1"/>
    <col min="31" max="31" width="27.28515625" customWidth="1"/>
    <col min="32" max="32" width="30.5703125" customWidth="1"/>
    <col min="33" max="33" width="17.5703125" customWidth="1"/>
    <col min="34" max="34" width="7.42578125" customWidth="1"/>
    <col min="35" max="35" width="16" customWidth="1"/>
    <col min="36" max="36" width="5.85546875" customWidth="1"/>
    <col min="37" max="37" width="63.28515625" customWidth="1"/>
    <col min="38" max="38" width="15.140625" customWidth="1"/>
    <col min="39" max="39" width="6.85546875" customWidth="1"/>
    <col min="40" max="40" width="5" customWidth="1"/>
    <col min="41" max="41" width="5.5703125" customWidth="1"/>
    <col min="42" max="42" width="7.140625" customWidth="1"/>
    <col min="43" max="43" width="6.7109375" customWidth="1"/>
    <col min="44" max="44" width="7.5703125" customWidth="1"/>
    <col min="45" max="45" width="14.28515625" customWidth="1"/>
    <col min="46" max="46" width="8.7109375" customWidth="1"/>
    <col min="47" max="47" width="10.28515625" customWidth="1"/>
    <col min="48" max="48" width="9.28515625" customWidth="1"/>
    <col min="49" max="49" width="9.140625" customWidth="1"/>
    <col min="50" max="50" width="8.42578125" customWidth="1"/>
    <col min="51" max="51" width="11.5703125" customWidth="1"/>
    <col min="52" max="52" width="109.42578125" customWidth="1"/>
    <col min="53" max="55" width="18.85546875" customWidth="1"/>
    <col min="56" max="56" width="46.5703125" customWidth="1"/>
    <col min="57" max="57" width="4.140625" customWidth="1"/>
    <col min="58" max="58" width="54.140625" customWidth="1"/>
    <col min="59" max="59" width="4.140625" customWidth="1"/>
    <col min="60" max="60" width="60.140625" customWidth="1"/>
    <col min="61" max="61" width="4.140625" customWidth="1"/>
    <col min="62" max="62" width="62.7109375" customWidth="1"/>
    <col min="63" max="63" width="53.28515625" customWidth="1"/>
    <col min="64" max="64" width="54.28515625" customWidth="1"/>
    <col min="65" max="65" width="41.7109375" customWidth="1"/>
    <col min="66" max="66" width="34.140625" customWidth="1"/>
    <col min="67" max="67" width="42.85546875" customWidth="1"/>
    <col min="68" max="68" width="39" customWidth="1"/>
    <col min="69" max="69" width="37" customWidth="1"/>
    <col min="70" max="70" width="34.85546875" customWidth="1"/>
  </cols>
  <sheetData>
    <row r="1" spans="1:70" ht="12.75" customHeight="1">
      <c r="A1" s="349"/>
      <c r="B1" s="350"/>
      <c r="C1" s="388" t="s">
        <v>33</v>
      </c>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50"/>
      <c r="BH1" s="390" t="s">
        <v>34</v>
      </c>
      <c r="BI1" s="360"/>
      <c r="BJ1" s="363"/>
    </row>
    <row r="2" spans="1:70" ht="12.75" customHeight="1">
      <c r="A2" s="341"/>
      <c r="B2" s="351"/>
      <c r="C2" s="341"/>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51"/>
      <c r="BH2" s="390" t="s">
        <v>35</v>
      </c>
      <c r="BI2" s="360"/>
      <c r="BJ2" s="363"/>
    </row>
    <row r="3" spans="1:70" ht="12.75" customHeight="1">
      <c r="A3" s="341"/>
      <c r="B3" s="351"/>
      <c r="C3" s="341"/>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51"/>
      <c r="BH3" s="390" t="s">
        <v>36</v>
      </c>
      <c r="BI3" s="360"/>
      <c r="BJ3" s="363"/>
    </row>
    <row r="4" spans="1:70" ht="12.75" customHeight="1">
      <c r="A4" s="342"/>
      <c r="B4" s="352"/>
      <c r="C4" s="342"/>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2"/>
      <c r="BH4" s="390" t="s">
        <v>37</v>
      </c>
      <c r="BI4" s="360"/>
      <c r="BJ4" s="363"/>
    </row>
    <row r="5" spans="1:70" ht="24" customHeight="1">
      <c r="A5" s="391" t="s">
        <v>501</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3"/>
    </row>
    <row r="6" spans="1:70" ht="23.25" customHeight="1">
      <c r="A6" s="365" t="s">
        <v>38</v>
      </c>
      <c r="B6" s="363"/>
      <c r="C6" s="359" t="s">
        <v>39</v>
      </c>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3"/>
    </row>
    <row r="7" spans="1:70" ht="25.5" customHeight="1">
      <c r="A7" s="365" t="s">
        <v>40</v>
      </c>
      <c r="B7" s="363"/>
      <c r="C7" s="359" t="s">
        <v>502</v>
      </c>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3"/>
    </row>
    <row r="8" spans="1:70" ht="43.5" customHeight="1">
      <c r="A8" s="365" t="s">
        <v>42</v>
      </c>
      <c r="B8" s="363"/>
      <c r="C8" s="359" t="s">
        <v>43</v>
      </c>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3"/>
      <c r="BK8" s="1"/>
      <c r="BL8" s="1"/>
      <c r="BM8" s="1"/>
      <c r="BN8" s="1"/>
      <c r="BO8" s="1"/>
      <c r="BP8" s="1"/>
      <c r="BQ8" s="1"/>
      <c r="BR8" s="1"/>
    </row>
    <row r="9" spans="1:70" ht="43.5" customHeight="1">
      <c r="A9" s="365" t="s">
        <v>44</v>
      </c>
      <c r="B9" s="363"/>
      <c r="C9" s="359" t="s">
        <v>45</v>
      </c>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3"/>
    </row>
    <row r="10" spans="1:70" ht="36.75" customHeight="1">
      <c r="A10" s="397"/>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6" t="s">
        <v>503</v>
      </c>
      <c r="BL10" s="311"/>
      <c r="BM10" s="311"/>
      <c r="BN10" s="312"/>
      <c r="BO10" s="367" t="s">
        <v>504</v>
      </c>
      <c r="BP10" s="311"/>
      <c r="BQ10" s="311"/>
      <c r="BR10" s="312"/>
    </row>
    <row r="11" spans="1:70" ht="54.75" customHeight="1">
      <c r="A11" s="149" t="s">
        <v>48</v>
      </c>
      <c r="B11" s="34" t="s">
        <v>49</v>
      </c>
      <c r="C11" s="35" t="s">
        <v>50</v>
      </c>
      <c r="D11" s="34" t="s">
        <v>505</v>
      </c>
      <c r="E11" s="34" t="s">
        <v>506</v>
      </c>
      <c r="F11" s="35" t="s">
        <v>53</v>
      </c>
      <c r="G11" s="34" t="s">
        <v>54</v>
      </c>
      <c r="H11" s="34" t="s">
        <v>55</v>
      </c>
      <c r="I11" s="34" t="s">
        <v>56</v>
      </c>
      <c r="J11" s="35" t="s">
        <v>57</v>
      </c>
      <c r="K11" s="399" t="s">
        <v>507</v>
      </c>
      <c r="L11" s="400"/>
      <c r="M11" s="400"/>
      <c r="N11" s="400"/>
      <c r="O11" s="400"/>
      <c r="P11" s="400"/>
      <c r="Q11" s="400"/>
      <c r="R11" s="400"/>
      <c r="S11" s="400"/>
      <c r="T11" s="400"/>
      <c r="U11" s="400"/>
      <c r="V11" s="400"/>
      <c r="W11" s="400"/>
      <c r="X11" s="400"/>
      <c r="Y11" s="400"/>
      <c r="Z11" s="400"/>
      <c r="AA11" s="400"/>
      <c r="AB11" s="400"/>
      <c r="AC11" s="401"/>
      <c r="AD11" s="150" t="s">
        <v>508</v>
      </c>
      <c r="AE11" s="34" t="s">
        <v>60</v>
      </c>
      <c r="AF11" s="34" t="s">
        <v>59</v>
      </c>
      <c r="AG11" s="34" t="s">
        <v>60</v>
      </c>
      <c r="AH11" s="35" t="s">
        <v>57</v>
      </c>
      <c r="AI11" s="34" t="s">
        <v>61</v>
      </c>
      <c r="AJ11" s="39" t="s">
        <v>62</v>
      </c>
      <c r="AK11" s="151" t="s">
        <v>63</v>
      </c>
      <c r="AL11" s="34" t="s">
        <v>64</v>
      </c>
      <c r="AM11" s="398" t="s">
        <v>65</v>
      </c>
      <c r="AN11" s="360"/>
      <c r="AO11" s="360"/>
      <c r="AP11" s="360"/>
      <c r="AQ11" s="360"/>
      <c r="AR11" s="363"/>
      <c r="AS11" s="39" t="s">
        <v>66</v>
      </c>
      <c r="AT11" s="39" t="s">
        <v>67</v>
      </c>
      <c r="AU11" s="39" t="s">
        <v>57</v>
      </c>
      <c r="AV11" s="39" t="s">
        <v>68</v>
      </c>
      <c r="AW11" s="39" t="s">
        <v>57</v>
      </c>
      <c r="AX11" s="39" t="s">
        <v>69</v>
      </c>
      <c r="AY11" s="39" t="s">
        <v>70</v>
      </c>
      <c r="AZ11" s="152" t="s">
        <v>71</v>
      </c>
      <c r="BA11" s="152" t="s">
        <v>72</v>
      </c>
      <c r="BB11" s="34" t="s">
        <v>73</v>
      </c>
      <c r="BC11" s="34" t="s">
        <v>509</v>
      </c>
      <c r="BD11" s="34" t="s">
        <v>75</v>
      </c>
      <c r="BE11" s="153" t="s">
        <v>76</v>
      </c>
      <c r="BF11" s="154"/>
      <c r="BG11" s="155" t="s">
        <v>77</v>
      </c>
      <c r="BH11" s="156"/>
      <c r="BI11" s="157" t="s">
        <v>510</v>
      </c>
      <c r="BJ11" s="158"/>
      <c r="BK11" s="392" t="s">
        <v>90</v>
      </c>
      <c r="BL11" s="392" t="s">
        <v>91</v>
      </c>
      <c r="BM11" s="394" t="s">
        <v>511</v>
      </c>
      <c r="BN11" s="394" t="s">
        <v>512</v>
      </c>
      <c r="BO11" s="395" t="s">
        <v>90</v>
      </c>
      <c r="BP11" s="395" t="s">
        <v>91</v>
      </c>
      <c r="BQ11" s="396" t="s">
        <v>511</v>
      </c>
      <c r="BR11" s="396" t="s">
        <v>512</v>
      </c>
    </row>
    <row r="12" spans="1:70" ht="35.25" customHeight="1">
      <c r="A12" s="42"/>
      <c r="B12" s="42"/>
      <c r="C12" s="42"/>
      <c r="D12" s="42"/>
      <c r="E12" s="42"/>
      <c r="F12" s="42"/>
      <c r="G12" s="42"/>
      <c r="H12" s="42"/>
      <c r="I12" s="42"/>
      <c r="J12" s="42"/>
      <c r="K12" s="159" t="s">
        <v>513</v>
      </c>
      <c r="L12" s="159" t="s">
        <v>514</v>
      </c>
      <c r="M12" s="159" t="s">
        <v>515</v>
      </c>
      <c r="N12" s="159" t="s">
        <v>516</v>
      </c>
      <c r="O12" s="159" t="s">
        <v>517</v>
      </c>
      <c r="P12" s="159" t="s">
        <v>518</v>
      </c>
      <c r="Q12" s="159" t="s">
        <v>519</v>
      </c>
      <c r="R12" s="159" t="s">
        <v>520</v>
      </c>
      <c r="S12" s="159" t="s">
        <v>521</v>
      </c>
      <c r="T12" s="159" t="s">
        <v>522</v>
      </c>
      <c r="U12" s="159" t="s">
        <v>523</v>
      </c>
      <c r="V12" s="159" t="s">
        <v>524</v>
      </c>
      <c r="W12" s="159" t="s">
        <v>525</v>
      </c>
      <c r="X12" s="159" t="s">
        <v>526</v>
      </c>
      <c r="Y12" s="159" t="s">
        <v>527</v>
      </c>
      <c r="Z12" s="159" t="s">
        <v>528</v>
      </c>
      <c r="AA12" s="159" t="s">
        <v>529</v>
      </c>
      <c r="AB12" s="159" t="s">
        <v>530</v>
      </c>
      <c r="AC12" s="150" t="s">
        <v>531</v>
      </c>
      <c r="AD12" s="160"/>
      <c r="AE12" s="42"/>
      <c r="AF12" s="42"/>
      <c r="AG12" s="42"/>
      <c r="AH12" s="42"/>
      <c r="AI12" s="42"/>
      <c r="AJ12" s="42"/>
      <c r="AK12" s="42"/>
      <c r="AL12" s="42"/>
      <c r="AM12" s="161" t="s">
        <v>82</v>
      </c>
      <c r="AN12" s="161" t="s">
        <v>83</v>
      </c>
      <c r="AO12" s="161" t="s">
        <v>84</v>
      </c>
      <c r="AP12" s="161" t="s">
        <v>85</v>
      </c>
      <c r="AQ12" s="161" t="s">
        <v>86</v>
      </c>
      <c r="AR12" s="161" t="s">
        <v>87</v>
      </c>
      <c r="AS12" s="42"/>
      <c r="AT12" s="42"/>
      <c r="AU12" s="42"/>
      <c r="AV12" s="42"/>
      <c r="AW12" s="42"/>
      <c r="AX12" s="42"/>
      <c r="AY12" s="42"/>
      <c r="AZ12" s="162"/>
      <c r="BA12" s="163"/>
      <c r="BB12" s="164"/>
      <c r="BC12" s="164"/>
      <c r="BD12" s="42"/>
      <c r="BE12" s="165"/>
      <c r="BF12" s="166"/>
      <c r="BG12" s="167"/>
      <c r="BH12" s="168"/>
      <c r="BI12" s="169"/>
      <c r="BJ12" s="170"/>
      <c r="BK12" s="393"/>
      <c r="BL12" s="393"/>
      <c r="BM12" s="393"/>
      <c r="BN12" s="393"/>
      <c r="BO12" s="393"/>
      <c r="BP12" s="393"/>
      <c r="BQ12" s="393"/>
      <c r="BR12" s="393"/>
    </row>
    <row r="13" spans="1:70" ht="70.5" customHeight="1">
      <c r="A13" s="333">
        <v>1</v>
      </c>
      <c r="B13" s="338" t="s">
        <v>123</v>
      </c>
      <c r="C13" s="338" t="s">
        <v>124</v>
      </c>
      <c r="D13" s="338" t="s">
        <v>532</v>
      </c>
      <c r="E13" s="338" t="s">
        <v>533</v>
      </c>
      <c r="F13" s="338" t="s">
        <v>534</v>
      </c>
      <c r="G13" s="338" t="s">
        <v>15</v>
      </c>
      <c r="H13" s="333">
        <v>500</v>
      </c>
      <c r="I13" s="336" t="str">
        <f>IF(H13&lt;=0,"",IF(H13&lt;=2,"Muy Baja",IF(H13&lt;=24,"Baja",IF(H13&lt;=500,"Media",IF(H13&lt;=5000,"Alta","Muy Alta")))))</f>
        <v>Media</v>
      </c>
      <c r="J13" s="337">
        <f>IF(I13="","",IF(I13="Muy Baja",0.2,IF(I13="Baja",0.4,IF(I13="Media",0.6,IF(I13="Alta",0.8,IF(I13="Muy Alta",1,))))))</f>
        <v>0.6</v>
      </c>
      <c r="K13" s="337" t="s">
        <v>535</v>
      </c>
      <c r="L13" s="337" t="s">
        <v>536</v>
      </c>
      <c r="M13" s="337" t="s">
        <v>536</v>
      </c>
      <c r="N13" s="337" t="s">
        <v>536</v>
      </c>
      <c r="O13" s="337" t="s">
        <v>535</v>
      </c>
      <c r="P13" s="337" t="s">
        <v>536</v>
      </c>
      <c r="Q13" s="337" t="s">
        <v>535</v>
      </c>
      <c r="R13" s="337" t="s">
        <v>536</v>
      </c>
      <c r="S13" s="337" t="s">
        <v>536</v>
      </c>
      <c r="T13" s="337" t="s">
        <v>535</v>
      </c>
      <c r="U13" s="337" t="s">
        <v>535</v>
      </c>
      <c r="V13" s="337" t="s">
        <v>535</v>
      </c>
      <c r="W13" s="337" t="s">
        <v>536</v>
      </c>
      <c r="X13" s="337" t="s">
        <v>535</v>
      </c>
      <c r="Y13" s="337" t="s">
        <v>535</v>
      </c>
      <c r="Z13" s="337" t="s">
        <v>536</v>
      </c>
      <c r="AA13" s="337" t="s">
        <v>535</v>
      </c>
      <c r="AB13" s="337" t="s">
        <v>536</v>
      </c>
      <c r="AC13" s="385">
        <f>COUNTIF(K13:AB15,"Si")</f>
        <v>9</v>
      </c>
      <c r="AD13" s="337" t="str">
        <f>IF(AC13&lt;=5,"Moderado",IF(AND(AC13&gt;=6,AC13&lt;=11),"Mayor",IF(AND(AC13&gt;=12,AC13&lt;=18),"Catastrofico")))</f>
        <v>Mayor</v>
      </c>
      <c r="AE13" s="337" t="s">
        <v>485</v>
      </c>
      <c r="AF13" s="337" t="str">
        <f>IF(NOT(ISERROR(MATCH(AE13,'[2]Tabla Impacto'!$B$152:$B$154,0))),'[2]Tabla Impacto'!$F$154&amp;"Por favor no seleccionar los criterios de impacto(Afectación Económica o presupuestal y Pérdida Reputacional)",AE13)</f>
        <v xml:space="preserve">     El riesgo afecta la imagen de alguna área de la organización</v>
      </c>
      <c r="AG13" s="336" t="e">
        <f>IF(OR(AF13='[2]Tabla Impacto'!$C$11,AF13='[2]Tabla Impacto'!$D$11),"Leve",IF(OR(AF13='[2]Tabla Impacto'!$C$12,AF13='[2]Tabla Impacto'!$D$12),"Menor",IF(OR(AF13='[2]Tabla Impacto'!$C$13,AF13='[2]Tabla Impacto'!$D$13),"Moderado",IF(OR(#REF!='[2]Tabla Impacto'!$C$14,AF13='[2]Tabla Impacto'!$D$14),"Mayor",IF(OR(AF13='[2]Tabla Impacto'!$C$15,#REF!='[2]Tabla Impacto'!$D$15),"Catastrófico","")))))</f>
        <v>#REF!</v>
      </c>
      <c r="AH13" s="337" t="e">
        <f>IF(AG13="","",IF(AG13="Leve",0.2,IF(AG13="Menor",0.4,IF(AG13="Moderado",0.6,IF(AG13="Mayor",0.8,IF(AG13="Catastrófico",1,))))))</f>
        <v>#REF!</v>
      </c>
      <c r="AI13" s="339" t="e">
        <f>IF(OR(AND(I13="Muy Baja",AG13="Leve"),AND(I13="Muy Baja",AG13="Menor"),AND(I13="Baja",AG13="Leve")),"Bajo",IF(OR(AND(I13="Muy baja",AG13="Moderado"),AND(I13="Baja",AG13="Menor"),AND(I13="Baja",AG13="Moderado"),AND(I13="Media",AG13="Leve"),AND(I13="Media",AG13="Menor"),AND(I13="Media",AG13="Moderado"),AND(I13="Alta",AG13="Leve"),AND(I13="Alta",AG13="Menor")),"Moderado",IF(OR(AND(I13="Muy Baja",AG13="Mayor"),AND(I13="Baja",AG13="Mayor"),AND(I13="Media",AG13="Mayor"),AND(I13="Alta",AG13="Moderado"),AND(I13="Alta",AG13="Mayor"),AND(I13="Muy Alta",AG13="Leve"),AND(I13="Muy Alta",AG13="Menor"),AND(I13="Muy Alta",AG13="Moderado"),AND(I13="Muy Alta",AG13="Mayor")),"Alto",IF(OR(AND(I13="Muy Baja",AG13="Catastrófico"),AND(I13="Baja",AG13="Catastrófico"),AND(I13="Media",AG13="Catastrófico"),AND(I13="Alta",AG13="Catastrófico"),AND(I13="Muy Alta",AG13="Catastrófico")),"Extremo",""))))</f>
        <v>#REF!</v>
      </c>
      <c r="AJ13" s="60">
        <v>1</v>
      </c>
      <c r="AK13" s="171" t="s">
        <v>537</v>
      </c>
      <c r="AL13" s="60" t="str">
        <f t="shared" ref="AL13:AL33" si="0">IF(OR(AM13="Preventivo",AM13="Detectivo"),"Probabilidad",IF(AM13="Correctivo","Impacto",""))</f>
        <v>Probabilidad</v>
      </c>
      <c r="AM13" s="65" t="s">
        <v>100</v>
      </c>
      <c r="AN13" s="65" t="s">
        <v>101</v>
      </c>
      <c r="AO13" s="66" t="str">
        <f t="shared" ref="AO13:AO33" si="1">IF(AND(AM13="Preventivo",AN13="Automático"),"50%",IF(AND(AM13="Preventivo",AN13="Manual"),"40%",IF(AND(AM13="Detectivo",AN13="Automático"),"40%",IF(AND(AM13="Detectivo",AN13="Manual"),"30%",IF(AND(AM13="Correctivo",AN13="Automático"),"35%",IF(AND(AM13="Correctivo",AN13="Manual"),"25%",""))))))</f>
        <v>40%</v>
      </c>
      <c r="AP13" s="65" t="s">
        <v>102</v>
      </c>
      <c r="AQ13" s="65" t="s">
        <v>103</v>
      </c>
      <c r="AR13" s="65" t="s">
        <v>104</v>
      </c>
      <c r="AS13" s="67">
        <f t="shared" ref="AS13:AS33" si="2">IFERROR(IF(AL13="Probabilidad",(J13-(+J13*AO13)),IF(R13="Impacto",J13,"")),"")</f>
        <v>0.36</v>
      </c>
      <c r="AT13" s="68" t="str">
        <f t="shared" ref="AT13:AT33" si="3">IFERROR(IF(AS13="","",IF(AS13&lt;=0.2,"Muy Baja",IF(AS13&lt;=0.4,"Baja",IF(AS13&lt;=0.6,"Media",IF(AS13&lt;=0.8,"Alta","Muy Alta"))))),"")</f>
        <v>Baja</v>
      </c>
      <c r="AU13" s="66">
        <f t="shared" ref="AU13:AU33" si="4">+AS13</f>
        <v>0.36</v>
      </c>
      <c r="AV13" s="68" t="str">
        <f t="shared" ref="AV13:AV33" si="5">IFERROR(IF(AW13="","",IF(AW13&lt;=0.2,"Leve",IF(AW13&lt;=0.4,"Menor",IF(AW13&lt;=0.6,"Moderado",IF(AW13&lt;=0.8,"Mayor","Catastrófico"))))),"")</f>
        <v/>
      </c>
      <c r="AW13" s="66" t="str">
        <f t="shared" ref="AW13:AW33" si="6">IFERROR(IF(AL13="Impacto",(AH13-(+AH13*AO13)),IF(AL13="Probabilidad",AH13,"")),"")</f>
        <v/>
      </c>
      <c r="AX13" s="69" t="str">
        <f t="shared" ref="AX13:AX33" si="7">IFERROR(IF(OR(AND(AT13="Muy Baja",AV13="Leve"),AND(AT13="Muy Baja",AV13="Menor"),AND(AT13="Baja",AV13="Leve")),"Bajo",IF(OR(AND(AT13="Muy baja",AV13="Moderado"),AND(AT13="Baja",AV13="Menor"),AND(AT13="Baja",AV13="Moderado"),AND(AT13="Media",AV13="Leve"),AND(AT13="Media",AV13="Menor"),AND(AT13="Media",AV13="Moderado"),AND(AT13="Alta",AV13="Leve"),AND(AT13="Alta",AV13="Menor")),"Moderado",IF(OR(AND(AT13="Muy Baja",AV13="Mayor"),AND(AT13="Baja",AV13="Mayor"),AND(AT13="Media",AV13="Mayor"),AND(AT13="Alta",AV13="Moderado"),AND(AT13="Alta",AV13="Mayor"),AND(AT13="Muy Alta",AV13="Leve"),AND(AT13="Muy Alta",AV13="Menor"),AND(AT13="Muy Alta",AV13="Moderado"),AND(AT13="Muy Alta",AV13="Mayor")),"Alto",IF(OR(AND(AT13="Muy Baja",AV13="Catastrófico"),AND(AT13="Baja",AV13="Catastrófico"),AND(AT13="Media",AV13="Catastrófico"),AND(AT13="Alta",AV13="Catastrófico"),AND(AT13="Muy Alta",AV13="Catastrófico")),"Extremo","")))),"")</f>
        <v/>
      </c>
      <c r="AY13" s="65" t="s">
        <v>105</v>
      </c>
      <c r="AZ13" s="79" t="s">
        <v>537</v>
      </c>
      <c r="BA13" s="60" t="s">
        <v>227</v>
      </c>
      <c r="BB13" s="172">
        <v>44652</v>
      </c>
      <c r="BC13" s="173">
        <v>44896</v>
      </c>
      <c r="BD13" s="64" t="s">
        <v>538</v>
      </c>
      <c r="BE13" s="174">
        <v>1</v>
      </c>
      <c r="BF13" s="107" t="s">
        <v>539</v>
      </c>
      <c r="BG13" s="174">
        <v>1</v>
      </c>
      <c r="BH13" s="174" t="s">
        <v>540</v>
      </c>
      <c r="BI13" s="174">
        <v>1</v>
      </c>
      <c r="BJ13" s="175" t="s">
        <v>541</v>
      </c>
      <c r="BK13" s="176" t="s">
        <v>542</v>
      </c>
      <c r="BL13" s="177" t="s">
        <v>543</v>
      </c>
      <c r="BM13" s="176" t="s">
        <v>544</v>
      </c>
      <c r="BN13" s="77" t="s">
        <v>114</v>
      </c>
      <c r="BO13" s="178" t="s">
        <v>545</v>
      </c>
      <c r="BP13" s="177" t="s">
        <v>546</v>
      </c>
      <c r="BQ13" s="78"/>
      <c r="BR13" s="87" t="s">
        <v>114</v>
      </c>
    </row>
    <row r="14" spans="1:70" ht="60" customHeight="1">
      <c r="A14" s="334"/>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60">
        <v>2</v>
      </c>
      <c r="AK14" s="179" t="s">
        <v>547</v>
      </c>
      <c r="AL14" s="60" t="str">
        <f t="shared" si="0"/>
        <v>Probabilidad</v>
      </c>
      <c r="AM14" s="65" t="s">
        <v>100</v>
      </c>
      <c r="AN14" s="65" t="s">
        <v>101</v>
      </c>
      <c r="AO14" s="66" t="str">
        <f t="shared" si="1"/>
        <v>40%</v>
      </c>
      <c r="AP14" s="65" t="s">
        <v>102</v>
      </c>
      <c r="AQ14" s="65" t="s">
        <v>103</v>
      </c>
      <c r="AR14" s="65" t="s">
        <v>104</v>
      </c>
      <c r="AS14" s="67">
        <f t="shared" si="2"/>
        <v>0</v>
      </c>
      <c r="AT14" s="68" t="str">
        <f t="shared" si="3"/>
        <v>Muy Baja</v>
      </c>
      <c r="AU14" s="66">
        <f t="shared" si="4"/>
        <v>0</v>
      </c>
      <c r="AV14" s="68" t="str">
        <f t="shared" si="5"/>
        <v>Leve</v>
      </c>
      <c r="AW14" s="66">
        <f t="shared" si="6"/>
        <v>0</v>
      </c>
      <c r="AX14" s="69" t="str">
        <f t="shared" si="7"/>
        <v>Bajo</v>
      </c>
      <c r="AY14" s="65" t="s">
        <v>105</v>
      </c>
      <c r="AZ14" s="79" t="s">
        <v>547</v>
      </c>
      <c r="BA14" s="60" t="s">
        <v>107</v>
      </c>
      <c r="BB14" s="172">
        <v>44652</v>
      </c>
      <c r="BC14" s="173">
        <v>44896</v>
      </c>
      <c r="BD14" s="64" t="s">
        <v>548</v>
      </c>
      <c r="BE14" s="60">
        <v>2</v>
      </c>
      <c r="BF14" s="107" t="s">
        <v>147</v>
      </c>
      <c r="BG14" s="60">
        <v>2</v>
      </c>
      <c r="BH14" s="174" t="s">
        <v>540</v>
      </c>
      <c r="BI14" s="60">
        <v>2</v>
      </c>
      <c r="BJ14" s="175" t="s">
        <v>541</v>
      </c>
      <c r="BK14" s="176" t="s">
        <v>549</v>
      </c>
      <c r="BL14" s="177" t="s">
        <v>550</v>
      </c>
      <c r="BM14" s="176" t="s">
        <v>551</v>
      </c>
      <c r="BN14" s="77" t="s">
        <v>114</v>
      </c>
      <c r="BO14" s="178" t="s">
        <v>552</v>
      </c>
      <c r="BP14" s="180" t="s">
        <v>553</v>
      </c>
      <c r="BQ14" s="78"/>
      <c r="BR14" s="87" t="s">
        <v>114</v>
      </c>
    </row>
    <row r="15" spans="1:70" ht="61.5" customHeight="1">
      <c r="A15" s="335"/>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60">
        <v>2</v>
      </c>
      <c r="AK15" s="179" t="s">
        <v>554</v>
      </c>
      <c r="AL15" s="60" t="str">
        <f t="shared" si="0"/>
        <v>Probabilidad</v>
      </c>
      <c r="AM15" s="65" t="s">
        <v>100</v>
      </c>
      <c r="AN15" s="65" t="s">
        <v>101</v>
      </c>
      <c r="AO15" s="66" t="str">
        <f t="shared" si="1"/>
        <v>40%</v>
      </c>
      <c r="AP15" s="65" t="s">
        <v>102</v>
      </c>
      <c r="AQ15" s="65" t="s">
        <v>103</v>
      </c>
      <c r="AR15" s="65" t="s">
        <v>104</v>
      </c>
      <c r="AS15" s="67">
        <f t="shared" si="2"/>
        <v>0</v>
      </c>
      <c r="AT15" s="68" t="str">
        <f t="shared" si="3"/>
        <v>Muy Baja</v>
      </c>
      <c r="AU15" s="66">
        <f t="shared" si="4"/>
        <v>0</v>
      </c>
      <c r="AV15" s="68" t="str">
        <f t="shared" si="5"/>
        <v>Leve</v>
      </c>
      <c r="AW15" s="66">
        <f t="shared" si="6"/>
        <v>0</v>
      </c>
      <c r="AX15" s="69" t="str">
        <f t="shared" si="7"/>
        <v>Bajo</v>
      </c>
      <c r="AY15" s="65" t="s">
        <v>105</v>
      </c>
      <c r="AZ15" s="79" t="s">
        <v>554</v>
      </c>
      <c r="BA15" s="60" t="s">
        <v>227</v>
      </c>
      <c r="BB15" s="172">
        <v>44652</v>
      </c>
      <c r="BC15" s="173">
        <v>44896</v>
      </c>
      <c r="BD15" s="64" t="s">
        <v>555</v>
      </c>
      <c r="BE15" s="60">
        <v>3</v>
      </c>
      <c r="BF15" s="107" t="s">
        <v>147</v>
      </c>
      <c r="BG15" s="60">
        <v>3</v>
      </c>
      <c r="BH15" s="174" t="s">
        <v>540</v>
      </c>
      <c r="BI15" s="60">
        <v>3</v>
      </c>
      <c r="BJ15" s="175" t="s">
        <v>541</v>
      </c>
      <c r="BK15" s="181" t="s">
        <v>556</v>
      </c>
      <c r="BL15" s="177" t="s">
        <v>557</v>
      </c>
      <c r="BM15" s="176" t="s">
        <v>558</v>
      </c>
      <c r="BN15" s="77" t="s">
        <v>114</v>
      </c>
      <c r="BO15" s="182" t="s">
        <v>559</v>
      </c>
      <c r="BP15" s="180" t="s">
        <v>560</v>
      </c>
      <c r="BQ15" s="78"/>
      <c r="BR15" s="87" t="s">
        <v>114</v>
      </c>
    </row>
    <row r="16" spans="1:70" ht="123.75" customHeight="1">
      <c r="A16" s="333">
        <v>2</v>
      </c>
      <c r="B16" s="338" t="s">
        <v>561</v>
      </c>
      <c r="C16" s="338" t="s">
        <v>124</v>
      </c>
      <c r="D16" s="338" t="s">
        <v>562</v>
      </c>
      <c r="E16" s="338" t="s">
        <v>563</v>
      </c>
      <c r="F16" s="338" t="s">
        <v>564</v>
      </c>
      <c r="G16" s="338" t="s">
        <v>15</v>
      </c>
      <c r="H16" s="333">
        <v>365</v>
      </c>
      <c r="I16" s="336" t="str">
        <f>IF(H16&lt;=0,"",IF(H16&lt;=2,"Muy Baja",IF(H16&lt;=24,"Baja",IF(H16&lt;=500,"Media",IF(H16&lt;=5000,"Alta","Muy Alta")))))</f>
        <v>Media</v>
      </c>
      <c r="J16" s="337">
        <f>IF(I16="","",IF(I16="Muy Baja",0.2,IF(I16="Baja",0.4,IF(I16="Media",0.6,IF(I16="Alta",0.8,IF(I16="Muy Alta",1,))))))</f>
        <v>0.6</v>
      </c>
      <c r="K16" s="337" t="s">
        <v>535</v>
      </c>
      <c r="L16" s="337" t="s">
        <v>535</v>
      </c>
      <c r="M16" s="337" t="s">
        <v>536</v>
      </c>
      <c r="N16" s="337" t="s">
        <v>536</v>
      </c>
      <c r="O16" s="337" t="s">
        <v>535</v>
      </c>
      <c r="P16" s="337" t="s">
        <v>536</v>
      </c>
      <c r="Q16" s="337" t="s">
        <v>535</v>
      </c>
      <c r="R16" s="337" t="s">
        <v>536</v>
      </c>
      <c r="S16" s="337" t="s">
        <v>536</v>
      </c>
      <c r="T16" s="337" t="s">
        <v>535</v>
      </c>
      <c r="U16" s="337" t="s">
        <v>535</v>
      </c>
      <c r="V16" s="337" t="s">
        <v>535</v>
      </c>
      <c r="W16" s="337" t="s">
        <v>536</v>
      </c>
      <c r="X16" s="337" t="s">
        <v>536</v>
      </c>
      <c r="Y16" s="337" t="s">
        <v>535</v>
      </c>
      <c r="Z16" s="337" t="s">
        <v>536</v>
      </c>
      <c r="AA16" s="337" t="s">
        <v>536</v>
      </c>
      <c r="AB16" s="337" t="s">
        <v>536</v>
      </c>
      <c r="AC16" s="385">
        <f>COUNTIF(K16:AB17,"Si")</f>
        <v>8</v>
      </c>
      <c r="AD16" s="337" t="str">
        <f>IF(AC16&lt;=5,"Moderado",IF(AND(AC16&gt;=6,AC16&lt;=11),"Mayor",IF(AND(AC16&gt;=12,AC16&lt;=18),"Catastrofico")))</f>
        <v>Mayor</v>
      </c>
      <c r="AE16" s="337" t="s">
        <v>485</v>
      </c>
      <c r="AF16" s="337" t="str">
        <f>IF(NOT(ISERROR(MATCH(AE16,'[2]Tabla Impacto'!$B$152:$B$154,0))),'[2]Tabla Impacto'!$F$154&amp;"Por favor no seleccionar los criterios de impacto(Afectación Económica o presupuestal y Pérdida Reputacional)",AE16)</f>
        <v xml:space="preserve">     El riesgo afecta la imagen de alguna área de la organización</v>
      </c>
      <c r="AG16" s="336" t="e">
        <f>IF(OR(AF16='[2]Tabla Impacto'!$C$11,AF16='[2]Tabla Impacto'!$D$11),"Leve",IF(OR(AF16='[2]Tabla Impacto'!$C$12,AF16='[2]Tabla Impacto'!$D$12),"Menor",IF(OR(AF16='[2]Tabla Impacto'!$C$13,AF16='[2]Tabla Impacto'!$D$13),"Moderado",IF(OR(#REF!='[2]Tabla Impacto'!$C$14,AF16='[2]Tabla Impacto'!$D$14),"Mayor",IF(OR(AF16='[2]Tabla Impacto'!$C$15,#REF!='[2]Tabla Impacto'!$D$15),"Catastrófico","")))))</f>
        <v>#REF!</v>
      </c>
      <c r="AH16" s="337" t="e">
        <f>IF(AG16="","",IF(AG16="Leve",0.2,IF(AG16="Menor",0.4,IF(AG16="Moderado",0.6,IF(AG16="Mayor",0.8,IF(AG16="Catastrófico",1,))))))</f>
        <v>#REF!</v>
      </c>
      <c r="AI16" s="339" t="e">
        <f>IF(OR(AND(I16="Muy Baja",AG16="Leve"),AND(I16="Muy Baja",AG16="Menor"),AND(I16="Baja",AG16="Leve")),"Bajo",IF(OR(AND(I16="Muy baja",AG16="Moderado"),AND(I16="Baja",AG16="Menor"),AND(I16="Baja",AG16="Moderado"),AND(I16="Media",AG16="Leve"),AND(I16="Media",AG16="Menor"),AND(I16="Media",AG16="Moderado"),AND(I16="Alta",AG16="Leve"),AND(I16="Alta",AG16="Menor")),"Moderado",IF(OR(AND(I16="Muy Baja",AG16="Mayor"),AND(I16="Baja",AG16="Mayor"),AND(I16="Media",AG16="Mayor"),AND(I16="Alta",AG16="Moderado"),AND(I16="Alta",AG16="Mayor"),AND(I16="Muy Alta",AG16="Leve"),AND(I16="Muy Alta",AG16="Menor"),AND(I16="Muy Alta",AG16="Moderado"),AND(I16="Muy Alta",AG16="Mayor")),"Alto",IF(OR(AND(I16="Muy Baja",AG16="Catastrófico"),AND(I16="Baja",AG16="Catastrófico"),AND(I16="Media",AG16="Catastrófico"),AND(I16="Alta",AG16="Catastrófico"),AND(I16="Muy Alta",AG16="Catastrófico")),"Extremo",""))))</f>
        <v>#REF!</v>
      </c>
      <c r="AJ16" s="60">
        <v>1</v>
      </c>
      <c r="AK16" s="179" t="s">
        <v>565</v>
      </c>
      <c r="AL16" s="60" t="str">
        <f t="shared" si="0"/>
        <v>Probabilidad</v>
      </c>
      <c r="AM16" s="65" t="s">
        <v>100</v>
      </c>
      <c r="AN16" s="65" t="s">
        <v>101</v>
      </c>
      <c r="AO16" s="66" t="str">
        <f t="shared" si="1"/>
        <v>40%</v>
      </c>
      <c r="AP16" s="65" t="s">
        <v>102</v>
      </c>
      <c r="AQ16" s="65" t="s">
        <v>103</v>
      </c>
      <c r="AR16" s="65" t="s">
        <v>104</v>
      </c>
      <c r="AS16" s="67">
        <f t="shared" si="2"/>
        <v>0.36</v>
      </c>
      <c r="AT16" s="68" t="str">
        <f t="shared" si="3"/>
        <v>Baja</v>
      </c>
      <c r="AU16" s="66">
        <f t="shared" si="4"/>
        <v>0.36</v>
      </c>
      <c r="AV16" s="68" t="str">
        <f t="shared" si="5"/>
        <v/>
      </c>
      <c r="AW16" s="66" t="str">
        <f t="shared" si="6"/>
        <v/>
      </c>
      <c r="AX16" s="69" t="str">
        <f t="shared" si="7"/>
        <v/>
      </c>
      <c r="AY16" s="65" t="s">
        <v>105</v>
      </c>
      <c r="AZ16" s="79" t="s">
        <v>565</v>
      </c>
      <c r="BA16" s="60" t="s">
        <v>193</v>
      </c>
      <c r="BB16" s="172">
        <v>44652</v>
      </c>
      <c r="BC16" s="173">
        <v>44896</v>
      </c>
      <c r="BD16" s="183" t="s">
        <v>566</v>
      </c>
      <c r="BE16" s="174">
        <v>1</v>
      </c>
      <c r="BF16" s="107" t="s">
        <v>567</v>
      </c>
      <c r="BG16" s="174">
        <v>1</v>
      </c>
      <c r="BH16" s="174" t="s">
        <v>540</v>
      </c>
      <c r="BI16" s="174">
        <v>1</v>
      </c>
      <c r="BJ16" s="175" t="s">
        <v>541</v>
      </c>
      <c r="BK16" s="181" t="s">
        <v>568</v>
      </c>
      <c r="BL16" s="177" t="s">
        <v>569</v>
      </c>
      <c r="BM16" s="176" t="s">
        <v>558</v>
      </c>
      <c r="BN16" s="77" t="s">
        <v>114</v>
      </c>
      <c r="BO16" s="184" t="s">
        <v>570</v>
      </c>
      <c r="BP16" s="180" t="s">
        <v>571</v>
      </c>
      <c r="BQ16" s="78"/>
      <c r="BR16" s="87" t="s">
        <v>114</v>
      </c>
    </row>
    <row r="17" spans="1:70" ht="91.5" customHeight="1">
      <c r="A17" s="335"/>
      <c r="B17" s="335"/>
      <c r="C17" s="335"/>
      <c r="D17" s="335"/>
      <c r="E17" s="335"/>
      <c r="F17" s="335"/>
      <c r="G17" s="335"/>
      <c r="H17" s="335"/>
      <c r="I17" s="335"/>
      <c r="J17" s="335"/>
      <c r="K17" s="334"/>
      <c r="L17" s="334"/>
      <c r="M17" s="334"/>
      <c r="N17" s="334"/>
      <c r="O17" s="334"/>
      <c r="P17" s="334"/>
      <c r="Q17" s="334"/>
      <c r="R17" s="334"/>
      <c r="S17" s="334"/>
      <c r="T17" s="334"/>
      <c r="U17" s="334"/>
      <c r="V17" s="334"/>
      <c r="W17" s="334"/>
      <c r="X17" s="334"/>
      <c r="Y17" s="334"/>
      <c r="Z17" s="334"/>
      <c r="AA17" s="334"/>
      <c r="AB17" s="334"/>
      <c r="AC17" s="386"/>
      <c r="AD17" s="334"/>
      <c r="AE17" s="335"/>
      <c r="AF17" s="334"/>
      <c r="AG17" s="335"/>
      <c r="AH17" s="335"/>
      <c r="AI17" s="335"/>
      <c r="AJ17" s="60">
        <v>2</v>
      </c>
      <c r="AK17" s="179" t="s">
        <v>572</v>
      </c>
      <c r="AL17" s="60" t="str">
        <f t="shared" si="0"/>
        <v>Probabilidad</v>
      </c>
      <c r="AM17" s="65" t="s">
        <v>100</v>
      </c>
      <c r="AN17" s="65" t="s">
        <v>101</v>
      </c>
      <c r="AO17" s="66" t="str">
        <f t="shared" si="1"/>
        <v>40%</v>
      </c>
      <c r="AP17" s="65" t="s">
        <v>102</v>
      </c>
      <c r="AQ17" s="65" t="s">
        <v>103</v>
      </c>
      <c r="AR17" s="65" t="s">
        <v>104</v>
      </c>
      <c r="AS17" s="67">
        <f t="shared" si="2"/>
        <v>0</v>
      </c>
      <c r="AT17" s="68" t="str">
        <f t="shared" si="3"/>
        <v>Muy Baja</v>
      </c>
      <c r="AU17" s="66">
        <f t="shared" si="4"/>
        <v>0</v>
      </c>
      <c r="AV17" s="68" t="str">
        <f t="shared" si="5"/>
        <v>Leve</v>
      </c>
      <c r="AW17" s="66">
        <f t="shared" si="6"/>
        <v>0</v>
      </c>
      <c r="AX17" s="69" t="str">
        <f t="shared" si="7"/>
        <v>Bajo</v>
      </c>
      <c r="AY17" s="65" t="s">
        <v>105</v>
      </c>
      <c r="AZ17" s="79" t="s">
        <v>572</v>
      </c>
      <c r="BA17" s="60" t="s">
        <v>573</v>
      </c>
      <c r="BB17" s="172">
        <v>44652</v>
      </c>
      <c r="BC17" s="173">
        <v>44896</v>
      </c>
      <c r="BD17" s="183" t="s">
        <v>574</v>
      </c>
      <c r="BE17" s="60">
        <v>2</v>
      </c>
      <c r="BF17" s="107" t="s">
        <v>575</v>
      </c>
      <c r="BG17" s="60">
        <v>2</v>
      </c>
      <c r="BH17" s="174" t="s">
        <v>540</v>
      </c>
      <c r="BI17" s="60">
        <v>2</v>
      </c>
      <c r="BJ17" s="175" t="s">
        <v>541</v>
      </c>
      <c r="BK17" s="176" t="s">
        <v>576</v>
      </c>
      <c r="BL17" s="177" t="s">
        <v>577</v>
      </c>
      <c r="BM17" s="176" t="s">
        <v>578</v>
      </c>
      <c r="BN17" s="77" t="s">
        <v>114</v>
      </c>
      <c r="BO17" s="178" t="s">
        <v>579</v>
      </c>
      <c r="BP17" s="177" t="s">
        <v>580</v>
      </c>
      <c r="BQ17" s="78"/>
      <c r="BR17" s="87" t="s">
        <v>114</v>
      </c>
    </row>
    <row r="18" spans="1:70" ht="115.5" customHeight="1">
      <c r="A18" s="333">
        <v>3</v>
      </c>
      <c r="B18" s="338" t="s">
        <v>199</v>
      </c>
      <c r="C18" s="338" t="s">
        <v>93</v>
      </c>
      <c r="D18" s="338" t="s">
        <v>581</v>
      </c>
      <c r="E18" s="338" t="s">
        <v>582</v>
      </c>
      <c r="F18" s="338" t="s">
        <v>583</v>
      </c>
      <c r="G18" s="338" t="s">
        <v>15</v>
      </c>
      <c r="H18" s="333">
        <v>3</v>
      </c>
      <c r="I18" s="336" t="str">
        <f>IF(H18&lt;=0,"",IF(H18&lt;=2,"Muy Baja",IF(H18&lt;=24,"Baja",IF(H18&lt;=500,"Media",IF(H18&lt;=5000,"Alta","Muy Alta")))))</f>
        <v>Baja</v>
      </c>
      <c r="J18" s="337">
        <f>IF(I18="","",IF(I18="Muy Baja",0.2,IF(I18="Baja",0.4,IF(I18="Media",0.6,IF(I18="Alta",0.8,IF(I18="Muy Alta",1,))))))</f>
        <v>0.4</v>
      </c>
      <c r="K18" s="337" t="s">
        <v>536</v>
      </c>
      <c r="L18" s="337" t="s">
        <v>535</v>
      </c>
      <c r="M18" s="337" t="s">
        <v>535</v>
      </c>
      <c r="N18" s="337" t="s">
        <v>535</v>
      </c>
      <c r="O18" s="337" t="s">
        <v>535</v>
      </c>
      <c r="P18" s="337" t="s">
        <v>535</v>
      </c>
      <c r="Q18" s="337" t="s">
        <v>536</v>
      </c>
      <c r="R18" s="337" t="s">
        <v>535</v>
      </c>
      <c r="S18" s="337" t="s">
        <v>536</v>
      </c>
      <c r="T18" s="337" t="s">
        <v>535</v>
      </c>
      <c r="U18" s="337" t="s">
        <v>535</v>
      </c>
      <c r="V18" s="337" t="s">
        <v>535</v>
      </c>
      <c r="W18" s="337" t="s">
        <v>535</v>
      </c>
      <c r="X18" s="337" t="s">
        <v>536</v>
      </c>
      <c r="Y18" s="337" t="s">
        <v>535</v>
      </c>
      <c r="Z18" s="337" t="s">
        <v>536</v>
      </c>
      <c r="AA18" s="337" t="s">
        <v>535</v>
      </c>
      <c r="AB18" s="337" t="s">
        <v>535</v>
      </c>
      <c r="AC18" s="385">
        <f>COUNTIF(K18:AB20,"Si")</f>
        <v>13</v>
      </c>
      <c r="AD18" s="337" t="str">
        <f>IF(AC18&lt;=5,"Moderado",IF(AND(AC18&gt;=6,AC18&lt;=11),"Mayor",IF(AND(AC18&gt;=12,AC18&lt;=18),"Catastrofico")))</f>
        <v>Catastrofico</v>
      </c>
      <c r="AE18" s="337" t="s">
        <v>269</v>
      </c>
      <c r="AF18" s="337" t="str">
        <f>IF(NOT(ISERROR(MATCH(AE18,'[2]Tabla Impacto'!$B$152:$B$154,0))),'[2]Tabla Impacto'!$F$154&amp;"Por favor no seleccionar los criterios de impacto(Afectación Económica o presupuestal y Pérdida Reputacional)",AE18)</f>
        <v xml:space="preserve">     Afectación menor a 10 SMLMV .</v>
      </c>
      <c r="AG18" s="336" t="e">
        <f>IF(OR(AF18='[2]Tabla Impacto'!$C$11,AF18='[2]Tabla Impacto'!$D$11),"Leve",IF(OR(AF18='[2]Tabla Impacto'!$C$12,AF18='[2]Tabla Impacto'!$D$12),"Menor",IF(OR(AF18='[2]Tabla Impacto'!$C$13,AF18='[2]Tabla Impacto'!$D$13),"Moderado",IF(OR(#REF!='[2]Tabla Impacto'!$C$14,AF18='[2]Tabla Impacto'!$D$14),"Mayor",IF(OR(AF18='[2]Tabla Impacto'!$C$15,#REF!='[2]Tabla Impacto'!$D$15),"Catastrófico","")))))</f>
        <v>#REF!</v>
      </c>
      <c r="AH18" s="337" t="e">
        <f>IF(AG18="","",IF(AG18="Leve",0.2,IF(AG18="Menor",0.4,IF(AG18="Moderado",0.6,IF(AG18="Mayor",0.8,IF(AG18="Catastrófico",1,))))))</f>
        <v>#REF!</v>
      </c>
      <c r="AI18" s="339" t="e">
        <f>IF(OR(AND(I18="Muy Baja",AG18="Leve"),AND(I18="Muy Baja",AG18="Menor"),AND(I18="Baja",AG18="Leve")),"Bajo",IF(OR(AND(I18="Muy baja",AG18="Moderado"),AND(I18="Baja",AG18="Menor"),AND(I18="Baja",AG18="Moderado"),AND(I18="Media",AG18="Leve"),AND(I18="Media",AG18="Menor"),AND(I18="Media",AG18="Moderado"),AND(I18="Alta",AG18="Leve"),AND(I18="Alta",AG18="Menor")),"Moderado",IF(OR(AND(I18="Muy Baja",AG18="Mayor"),AND(I18="Baja",AG18="Mayor"),AND(I18="Media",AG18="Mayor"),AND(I18="Alta",AG18="Moderado"),AND(I18="Alta",AG18="Mayor"),AND(I18="Muy Alta",AG18="Leve"),AND(I18="Muy Alta",AG18="Menor"),AND(I18="Muy Alta",AG18="Moderado"),AND(I18="Muy Alta",AG18="Mayor")),"Alto",IF(OR(AND(I18="Muy Baja",AG18="Catastrófico"),AND(I18="Baja",AG18="Catastrófico"),AND(I18="Media",AG18="Catastrófico"),AND(I18="Alta",AG18="Catastrófico"),AND(I18="Muy Alta",AG18="Catastrófico")),"Extremo",""))))</f>
        <v>#REF!</v>
      </c>
      <c r="AJ18" s="60">
        <v>1</v>
      </c>
      <c r="AK18" s="171" t="s">
        <v>205</v>
      </c>
      <c r="AL18" s="60" t="str">
        <f t="shared" si="0"/>
        <v>Probabilidad</v>
      </c>
      <c r="AM18" s="65" t="s">
        <v>100</v>
      </c>
      <c r="AN18" s="65" t="s">
        <v>101</v>
      </c>
      <c r="AO18" s="66" t="str">
        <f t="shared" si="1"/>
        <v>40%</v>
      </c>
      <c r="AP18" s="65" t="s">
        <v>102</v>
      </c>
      <c r="AQ18" s="65" t="s">
        <v>103</v>
      </c>
      <c r="AR18" s="65" t="s">
        <v>104</v>
      </c>
      <c r="AS18" s="67">
        <f t="shared" si="2"/>
        <v>0.24</v>
      </c>
      <c r="AT18" s="68" t="str">
        <f t="shared" si="3"/>
        <v>Baja</v>
      </c>
      <c r="AU18" s="66">
        <f t="shared" si="4"/>
        <v>0.24</v>
      </c>
      <c r="AV18" s="68" t="str">
        <f t="shared" si="5"/>
        <v/>
      </c>
      <c r="AW18" s="66" t="str">
        <f t="shared" si="6"/>
        <v/>
      </c>
      <c r="AX18" s="69" t="str">
        <f t="shared" si="7"/>
        <v/>
      </c>
      <c r="AY18" s="65" t="s">
        <v>105</v>
      </c>
      <c r="AZ18" s="79" t="s">
        <v>584</v>
      </c>
      <c r="BA18" s="60" t="s">
        <v>573</v>
      </c>
      <c r="BB18" s="172">
        <v>44652</v>
      </c>
      <c r="BC18" s="173">
        <v>44896</v>
      </c>
      <c r="BD18" s="185" t="s">
        <v>585</v>
      </c>
      <c r="BE18" s="174">
        <v>1</v>
      </c>
      <c r="BF18" s="107" t="s">
        <v>586</v>
      </c>
      <c r="BG18" s="174">
        <v>1</v>
      </c>
      <c r="BH18" s="174" t="s">
        <v>540</v>
      </c>
      <c r="BI18" s="174">
        <v>1</v>
      </c>
      <c r="BJ18" s="175" t="s">
        <v>541</v>
      </c>
      <c r="BK18" s="177" t="s">
        <v>587</v>
      </c>
      <c r="BL18" s="177" t="s">
        <v>196</v>
      </c>
      <c r="BM18" s="176" t="s">
        <v>588</v>
      </c>
      <c r="BN18" s="77" t="s">
        <v>114</v>
      </c>
      <c r="BO18" s="178" t="s">
        <v>589</v>
      </c>
      <c r="BP18" s="177" t="s">
        <v>196</v>
      </c>
      <c r="BQ18" s="78"/>
      <c r="BR18" s="87" t="s">
        <v>114</v>
      </c>
    </row>
    <row r="19" spans="1:70" ht="231">
      <c r="A19" s="334"/>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60">
        <v>2</v>
      </c>
      <c r="AK19" s="171" t="s">
        <v>590</v>
      </c>
      <c r="AL19" s="60" t="str">
        <f t="shared" si="0"/>
        <v>Probabilidad</v>
      </c>
      <c r="AM19" s="65" t="s">
        <v>100</v>
      </c>
      <c r="AN19" s="65" t="s">
        <v>101</v>
      </c>
      <c r="AO19" s="66" t="str">
        <f t="shared" si="1"/>
        <v>40%</v>
      </c>
      <c r="AP19" s="65" t="s">
        <v>102</v>
      </c>
      <c r="AQ19" s="65" t="s">
        <v>103</v>
      </c>
      <c r="AR19" s="65" t="s">
        <v>104</v>
      </c>
      <c r="AS19" s="67">
        <f t="shared" si="2"/>
        <v>0</v>
      </c>
      <c r="AT19" s="68" t="str">
        <f t="shared" si="3"/>
        <v>Muy Baja</v>
      </c>
      <c r="AU19" s="66">
        <f t="shared" si="4"/>
        <v>0</v>
      </c>
      <c r="AV19" s="68" t="str">
        <f t="shared" si="5"/>
        <v>Leve</v>
      </c>
      <c r="AW19" s="66">
        <f t="shared" si="6"/>
        <v>0</v>
      </c>
      <c r="AX19" s="69" t="str">
        <f t="shared" si="7"/>
        <v>Bajo</v>
      </c>
      <c r="AY19" s="65" t="s">
        <v>105</v>
      </c>
      <c r="AZ19" s="79" t="s">
        <v>590</v>
      </c>
      <c r="BA19" s="60" t="s">
        <v>107</v>
      </c>
      <c r="BB19" s="172">
        <v>44652</v>
      </c>
      <c r="BC19" s="173">
        <v>44896</v>
      </c>
      <c r="BD19" s="185" t="s">
        <v>591</v>
      </c>
      <c r="BE19" s="60">
        <v>2</v>
      </c>
      <c r="BF19" s="174" t="s">
        <v>592</v>
      </c>
      <c r="BG19" s="60">
        <v>2</v>
      </c>
      <c r="BH19" s="174" t="s">
        <v>540</v>
      </c>
      <c r="BI19" s="60">
        <v>2</v>
      </c>
      <c r="BJ19" s="175" t="s">
        <v>541</v>
      </c>
      <c r="BK19" s="176" t="s">
        <v>593</v>
      </c>
      <c r="BL19" s="107" t="s">
        <v>594</v>
      </c>
      <c r="BM19" s="176" t="s">
        <v>595</v>
      </c>
      <c r="BN19" s="77" t="s">
        <v>114</v>
      </c>
      <c r="BO19" s="178" t="s">
        <v>596</v>
      </c>
      <c r="BP19" s="107" t="s">
        <v>594</v>
      </c>
      <c r="BQ19" s="78"/>
      <c r="BR19" s="87" t="s">
        <v>114</v>
      </c>
    </row>
    <row r="20" spans="1:70" ht="69" customHeight="1">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60">
        <v>3</v>
      </c>
      <c r="AK20" s="171" t="s">
        <v>597</v>
      </c>
      <c r="AL20" s="60" t="str">
        <f t="shared" si="0"/>
        <v>Probabilidad</v>
      </c>
      <c r="AM20" s="65" t="s">
        <v>138</v>
      </c>
      <c r="AN20" s="65" t="s">
        <v>101</v>
      </c>
      <c r="AO20" s="66" t="str">
        <f t="shared" si="1"/>
        <v>30%</v>
      </c>
      <c r="AP20" s="65" t="s">
        <v>102</v>
      </c>
      <c r="AQ20" s="65" t="s">
        <v>103</v>
      </c>
      <c r="AR20" s="65" t="s">
        <v>104</v>
      </c>
      <c r="AS20" s="67">
        <f t="shared" si="2"/>
        <v>0</v>
      </c>
      <c r="AT20" s="68" t="str">
        <f t="shared" si="3"/>
        <v>Muy Baja</v>
      </c>
      <c r="AU20" s="66">
        <f t="shared" si="4"/>
        <v>0</v>
      </c>
      <c r="AV20" s="68" t="str">
        <f t="shared" si="5"/>
        <v>Leve</v>
      </c>
      <c r="AW20" s="66">
        <f t="shared" si="6"/>
        <v>0</v>
      </c>
      <c r="AX20" s="69" t="str">
        <f t="shared" si="7"/>
        <v>Bajo</v>
      </c>
      <c r="AY20" s="65" t="s">
        <v>105</v>
      </c>
      <c r="AZ20" s="79" t="s">
        <v>597</v>
      </c>
      <c r="BA20" s="60" t="s">
        <v>107</v>
      </c>
      <c r="BB20" s="172">
        <v>44652</v>
      </c>
      <c r="BC20" s="173">
        <v>44896</v>
      </c>
      <c r="BD20" s="185" t="s">
        <v>598</v>
      </c>
      <c r="BE20" s="60">
        <v>3</v>
      </c>
      <c r="BF20" s="174" t="s">
        <v>592</v>
      </c>
      <c r="BG20" s="60">
        <v>3</v>
      </c>
      <c r="BH20" s="174" t="s">
        <v>540</v>
      </c>
      <c r="BI20" s="60">
        <v>3</v>
      </c>
      <c r="BJ20" s="175" t="s">
        <v>541</v>
      </c>
      <c r="BK20" s="176" t="s">
        <v>599</v>
      </c>
      <c r="BL20" s="107" t="s">
        <v>594</v>
      </c>
      <c r="BM20" s="176" t="s">
        <v>600</v>
      </c>
      <c r="BN20" s="77" t="s">
        <v>114</v>
      </c>
      <c r="BO20" s="178" t="s">
        <v>601</v>
      </c>
      <c r="BP20" s="107" t="s">
        <v>594</v>
      </c>
      <c r="BQ20" s="78"/>
      <c r="BR20" s="87" t="s">
        <v>114</v>
      </c>
    </row>
    <row r="21" spans="1:70" ht="150.75" customHeight="1">
      <c r="A21" s="333">
        <v>4</v>
      </c>
      <c r="B21" s="338" t="s">
        <v>23</v>
      </c>
      <c r="C21" s="338" t="s">
        <v>124</v>
      </c>
      <c r="D21" s="338" t="s">
        <v>602</v>
      </c>
      <c r="E21" s="338" t="s">
        <v>603</v>
      </c>
      <c r="F21" s="338" t="s">
        <v>604</v>
      </c>
      <c r="G21" s="338" t="s">
        <v>15</v>
      </c>
      <c r="H21" s="333">
        <v>12</v>
      </c>
      <c r="I21" s="336" t="str">
        <f>IF(H21&lt;=0,"",IF(H21&lt;=2,"Muy Baja",IF(H21&lt;=24,"Baja",IF(H21&lt;=500,"Media",IF(H21&lt;=5000,"Alta","Muy Alta")))))</f>
        <v>Baja</v>
      </c>
      <c r="J21" s="337">
        <f>IF(I21="","",IF(I21="Muy Baja",0.2,IF(I21="Baja",0.4,IF(I21="Media",0.6,IF(I21="Alta",0.8,IF(I21="Muy Alta",1,))))))</f>
        <v>0.4</v>
      </c>
      <c r="K21" s="337" t="s">
        <v>535</v>
      </c>
      <c r="L21" s="337" t="s">
        <v>535</v>
      </c>
      <c r="M21" s="337" t="s">
        <v>535</v>
      </c>
      <c r="N21" s="337" t="s">
        <v>536</v>
      </c>
      <c r="O21" s="337" t="s">
        <v>535</v>
      </c>
      <c r="P21" s="337" t="s">
        <v>535</v>
      </c>
      <c r="Q21" s="337" t="s">
        <v>535</v>
      </c>
      <c r="R21" s="337" t="s">
        <v>536</v>
      </c>
      <c r="S21" s="337" t="s">
        <v>535</v>
      </c>
      <c r="T21" s="337" t="s">
        <v>535</v>
      </c>
      <c r="U21" s="337" t="s">
        <v>535</v>
      </c>
      <c r="V21" s="337" t="s">
        <v>535</v>
      </c>
      <c r="W21" s="337" t="s">
        <v>535</v>
      </c>
      <c r="X21" s="337" t="s">
        <v>536</v>
      </c>
      <c r="Y21" s="337" t="s">
        <v>535</v>
      </c>
      <c r="Z21" s="337" t="s">
        <v>536</v>
      </c>
      <c r="AA21" s="337" t="s">
        <v>536</v>
      </c>
      <c r="AB21" s="337" t="s">
        <v>536</v>
      </c>
      <c r="AC21" s="385">
        <f>COUNTIF(K21:AB22,"Si")</f>
        <v>12</v>
      </c>
      <c r="AD21" s="337" t="str">
        <f>IF(AC21&lt;=5,"Moderado",IF(AND(AC21&gt;=6,AC21&lt;=11),"Mayor",IF(AND(AC21&gt;=12,AC21&lt;=18),"Catastrofico")))</f>
        <v>Catastrofico</v>
      </c>
      <c r="AE21" s="337" t="s">
        <v>485</v>
      </c>
      <c r="AF21" s="337" t="str">
        <f>IF(NOT(ISERROR(MATCH(AE21,'[2]Tabla Impacto'!$B$152:$B$154,0))),'[2]Tabla Impacto'!$F$154&amp;"Por favor no seleccionar los criterios de impacto(Afectación Económica o presupuestal y Pérdida Reputacional)",AE21)</f>
        <v xml:space="preserve">     El riesgo afecta la imagen de alguna área de la organización</v>
      </c>
      <c r="AG21" s="336" t="e">
        <f>IF(OR(AF21='[2]Tabla Impacto'!$C$11,AF21='[2]Tabla Impacto'!$D$11),"Leve",IF(OR(AF21='[2]Tabla Impacto'!$C$12,AF21='[2]Tabla Impacto'!$D$12),"Menor",IF(OR(AF21='[2]Tabla Impacto'!$C$13,AF21='[2]Tabla Impacto'!$D$13),"Moderado",IF(OR(#REF!='[2]Tabla Impacto'!$C$14,AF21='[2]Tabla Impacto'!$D$14),"Mayor",IF(OR(AF21='[2]Tabla Impacto'!$C$15,#REF!='[2]Tabla Impacto'!$D$15),"Catastrófico","")))))</f>
        <v>#REF!</v>
      </c>
      <c r="AH21" s="337" t="e">
        <f>IF(AG21="","",IF(AG21="Leve",0.2,IF(AG21="Menor",0.4,IF(AG21="Moderado",0.6,IF(AG21="Mayor",0.8,IF(AG21="Catastrófico",1,))))))</f>
        <v>#REF!</v>
      </c>
      <c r="AI21" s="339" t="e">
        <f>IF(OR(AND(I21="Muy Baja",AG21="Leve"),AND(I21="Muy Baja",AG21="Menor"),AND(I21="Baja",AG21="Leve")),"Bajo",IF(OR(AND(I21="Muy baja",AG21="Moderado"),AND(I21="Baja",AG21="Menor"),AND(I21="Baja",AG21="Moderado"),AND(I21="Media",AG21="Leve"),AND(I21="Media",AG21="Menor"),AND(I21="Media",AG21="Moderado"),AND(I21="Alta",AG21="Leve"),AND(I21="Alta",AG21="Menor")),"Moderado",IF(OR(AND(I21="Muy Baja",AG21="Mayor"),AND(I21="Baja",AG21="Mayor"),AND(I21="Media",AG21="Mayor"),AND(I21="Alta",AG21="Moderado"),AND(I21="Alta",AG21="Mayor"),AND(I21="Muy Alta",AG21="Leve"),AND(I21="Muy Alta",AG21="Menor"),AND(I21="Muy Alta",AG21="Moderado"),AND(I21="Muy Alta",AG21="Mayor")),"Alto",IF(OR(AND(I21="Muy Baja",AG21="Catastrófico"),AND(I21="Baja",AG21="Catastrófico"),AND(I21="Media",AG21="Catastrófico"),AND(I21="Alta",AG21="Catastrófico"),AND(I21="Muy Alta",AG21="Catastrófico")),"Extremo",""))))</f>
        <v>#REF!</v>
      </c>
      <c r="AJ21" s="60">
        <v>1</v>
      </c>
      <c r="AK21" s="95" t="s">
        <v>605</v>
      </c>
      <c r="AL21" s="60" t="str">
        <f t="shared" si="0"/>
        <v>Probabilidad</v>
      </c>
      <c r="AM21" s="65" t="s">
        <v>100</v>
      </c>
      <c r="AN21" s="65" t="s">
        <v>101</v>
      </c>
      <c r="AO21" s="66" t="str">
        <f t="shared" si="1"/>
        <v>40%</v>
      </c>
      <c r="AP21" s="65" t="s">
        <v>102</v>
      </c>
      <c r="AQ21" s="65" t="s">
        <v>103</v>
      </c>
      <c r="AR21" s="65" t="s">
        <v>104</v>
      </c>
      <c r="AS21" s="67">
        <f t="shared" si="2"/>
        <v>0.24</v>
      </c>
      <c r="AT21" s="68" t="str">
        <f t="shared" si="3"/>
        <v>Baja</v>
      </c>
      <c r="AU21" s="66">
        <f t="shared" si="4"/>
        <v>0.24</v>
      </c>
      <c r="AV21" s="68" t="str">
        <f t="shared" si="5"/>
        <v/>
      </c>
      <c r="AW21" s="66" t="str">
        <f t="shared" si="6"/>
        <v/>
      </c>
      <c r="AX21" s="69" t="str">
        <f t="shared" si="7"/>
        <v/>
      </c>
      <c r="AY21" s="65" t="s">
        <v>105</v>
      </c>
      <c r="AZ21" s="79" t="s">
        <v>606</v>
      </c>
      <c r="BA21" s="60" t="s">
        <v>193</v>
      </c>
      <c r="BB21" s="172">
        <v>44652</v>
      </c>
      <c r="BC21" s="173">
        <v>44926</v>
      </c>
      <c r="BD21" s="185" t="s">
        <v>337</v>
      </c>
      <c r="BE21" s="174">
        <v>1</v>
      </c>
      <c r="BF21" s="107" t="s">
        <v>607</v>
      </c>
      <c r="BG21" s="174">
        <v>1</v>
      </c>
      <c r="BH21" s="174" t="s">
        <v>540</v>
      </c>
      <c r="BI21" s="174">
        <v>1</v>
      </c>
      <c r="BJ21" s="175" t="s">
        <v>541</v>
      </c>
      <c r="BK21" s="176" t="s">
        <v>608</v>
      </c>
      <c r="BL21" s="176" t="s">
        <v>609</v>
      </c>
      <c r="BM21" s="176" t="s">
        <v>610</v>
      </c>
      <c r="BN21" s="77" t="s">
        <v>114</v>
      </c>
      <c r="BO21" s="100" t="s">
        <v>773</v>
      </c>
      <c r="BP21" s="271" t="s">
        <v>774</v>
      </c>
      <c r="BQ21" s="78"/>
      <c r="BR21" s="87" t="s">
        <v>114</v>
      </c>
    </row>
    <row r="22" spans="1:70" ht="101.45" customHeight="1">
      <c r="A22" s="335"/>
      <c r="B22" s="335"/>
      <c r="C22" s="335"/>
      <c r="D22" s="335"/>
      <c r="E22" s="335"/>
      <c r="F22" s="335"/>
      <c r="G22" s="335"/>
      <c r="H22" s="335"/>
      <c r="I22" s="335"/>
      <c r="J22" s="335"/>
      <c r="K22" s="334"/>
      <c r="L22" s="334"/>
      <c r="M22" s="334"/>
      <c r="N22" s="334"/>
      <c r="O22" s="334"/>
      <c r="P22" s="334"/>
      <c r="Q22" s="334"/>
      <c r="R22" s="334"/>
      <c r="S22" s="334"/>
      <c r="T22" s="334"/>
      <c r="U22" s="334"/>
      <c r="V22" s="334"/>
      <c r="W22" s="334"/>
      <c r="X22" s="334"/>
      <c r="Y22" s="334"/>
      <c r="Z22" s="334"/>
      <c r="AA22" s="334"/>
      <c r="AB22" s="334"/>
      <c r="AC22" s="386"/>
      <c r="AD22" s="334"/>
      <c r="AE22" s="335"/>
      <c r="AF22" s="334"/>
      <c r="AG22" s="335"/>
      <c r="AH22" s="335"/>
      <c r="AI22" s="335"/>
      <c r="AJ22" s="60">
        <v>2</v>
      </c>
      <c r="AK22" s="95" t="s">
        <v>611</v>
      </c>
      <c r="AL22" s="56" t="str">
        <f t="shared" si="0"/>
        <v>Probabilidad</v>
      </c>
      <c r="AM22" s="186" t="s">
        <v>100</v>
      </c>
      <c r="AN22" s="186" t="s">
        <v>101</v>
      </c>
      <c r="AO22" s="187" t="str">
        <f t="shared" si="1"/>
        <v>40%</v>
      </c>
      <c r="AP22" s="186" t="s">
        <v>102</v>
      </c>
      <c r="AQ22" s="186" t="s">
        <v>103</v>
      </c>
      <c r="AR22" s="186" t="s">
        <v>104</v>
      </c>
      <c r="AS22" s="67">
        <f t="shared" si="2"/>
        <v>0</v>
      </c>
      <c r="AT22" s="68" t="str">
        <f t="shared" si="3"/>
        <v>Muy Baja</v>
      </c>
      <c r="AU22" s="187">
        <f t="shared" si="4"/>
        <v>0</v>
      </c>
      <c r="AV22" s="188" t="str">
        <f t="shared" si="5"/>
        <v>Leve</v>
      </c>
      <c r="AW22" s="66">
        <f t="shared" si="6"/>
        <v>0</v>
      </c>
      <c r="AX22" s="189" t="str">
        <f t="shared" si="7"/>
        <v>Bajo</v>
      </c>
      <c r="AY22" s="186" t="s">
        <v>105</v>
      </c>
      <c r="AZ22" s="79" t="s">
        <v>611</v>
      </c>
      <c r="BA22" s="56" t="s">
        <v>107</v>
      </c>
      <c r="BB22" s="172">
        <v>44652</v>
      </c>
      <c r="BC22" s="173">
        <v>44896</v>
      </c>
      <c r="BD22" s="183" t="s">
        <v>612</v>
      </c>
      <c r="BE22" s="60">
        <v>2</v>
      </c>
      <c r="BF22" s="107" t="s">
        <v>255</v>
      </c>
      <c r="BG22" s="60">
        <v>2</v>
      </c>
      <c r="BH22" s="174" t="s">
        <v>540</v>
      </c>
      <c r="BI22" s="60">
        <v>2</v>
      </c>
      <c r="BJ22" s="175" t="s">
        <v>541</v>
      </c>
      <c r="BK22" s="190" t="s">
        <v>613</v>
      </c>
      <c r="BL22" s="176" t="s">
        <v>614</v>
      </c>
      <c r="BM22" s="176" t="s">
        <v>610</v>
      </c>
      <c r="BN22" s="77" t="s">
        <v>114</v>
      </c>
      <c r="BO22" s="87" t="s">
        <v>775</v>
      </c>
      <c r="BP22" s="271" t="s">
        <v>776</v>
      </c>
      <c r="BQ22" s="78"/>
      <c r="BR22" s="87" t="s">
        <v>114</v>
      </c>
    </row>
    <row r="23" spans="1:70" ht="409.5" customHeight="1">
      <c r="A23" s="333">
        <v>5</v>
      </c>
      <c r="B23" s="338" t="s">
        <v>330</v>
      </c>
      <c r="C23" s="338" t="s">
        <v>93</v>
      </c>
      <c r="D23" s="338" t="s">
        <v>615</v>
      </c>
      <c r="E23" s="338" t="s">
        <v>616</v>
      </c>
      <c r="F23" s="338" t="s">
        <v>617</v>
      </c>
      <c r="G23" s="338" t="s">
        <v>15</v>
      </c>
      <c r="H23" s="333">
        <v>365</v>
      </c>
      <c r="I23" s="336" t="str">
        <f>IF(H23&lt;=0,"",IF(H23&lt;=2,"Muy Baja",IF(H23&lt;=24,"Baja",IF(H23&lt;=500,"Media",IF(H23&lt;=5000,"Alta","Muy Alta")))))</f>
        <v>Media</v>
      </c>
      <c r="J23" s="337">
        <f>IF(I23="","",IF(I23="Muy Baja",0.2,IF(I23="Baja",0.4,IF(I23="Media",0.6,IF(I23="Alta",0.8,IF(I23="Muy Alta",1,))))))</f>
        <v>0.6</v>
      </c>
      <c r="K23" s="337" t="s">
        <v>535</v>
      </c>
      <c r="L23" s="337" t="s">
        <v>535</v>
      </c>
      <c r="M23" s="337" t="s">
        <v>536</v>
      </c>
      <c r="N23" s="337" t="s">
        <v>536</v>
      </c>
      <c r="O23" s="337" t="s">
        <v>535</v>
      </c>
      <c r="P23" s="337" t="s">
        <v>535</v>
      </c>
      <c r="Q23" s="337" t="s">
        <v>535</v>
      </c>
      <c r="R23" s="337" t="s">
        <v>535</v>
      </c>
      <c r="S23" s="337" t="s">
        <v>536</v>
      </c>
      <c r="T23" s="337" t="s">
        <v>535</v>
      </c>
      <c r="U23" s="337" t="s">
        <v>535</v>
      </c>
      <c r="V23" s="337" t="s">
        <v>535</v>
      </c>
      <c r="W23" s="337" t="s">
        <v>535</v>
      </c>
      <c r="X23" s="337" t="s">
        <v>535</v>
      </c>
      <c r="Y23" s="337" t="s">
        <v>536</v>
      </c>
      <c r="Z23" s="337" t="s">
        <v>536</v>
      </c>
      <c r="AA23" s="337" t="s">
        <v>536</v>
      </c>
      <c r="AB23" s="337" t="s">
        <v>536</v>
      </c>
      <c r="AC23" s="385">
        <f>COUNTIF(K23:AB25,"Si")</f>
        <v>11</v>
      </c>
      <c r="AD23" s="337" t="str">
        <f>IF(AC23&lt;=5,"Moderado",IF(AND(AC23&gt;=6,AC23&lt;=11),"Mayor",IF(AND(AC23&gt;=12,AC23&lt;=18),"Catastrofico")))</f>
        <v>Mayor</v>
      </c>
      <c r="AE23" s="337" t="s">
        <v>313</v>
      </c>
      <c r="AF23" s="337" t="str">
        <f>IF(NOT(ISERROR(MATCH(AE23,'[2]Tabla Impacto'!$B$152:$B$154,0))),'[2]Tabla Impacto'!$F$154&amp;"Por favor no seleccionar los criterios de impacto(Afectación Económica o presupuestal y Pérdida Reputacional)",AE23)</f>
        <v xml:space="preserve">     Entre 50 y 100 SMLMV </v>
      </c>
      <c r="AG23" s="336" t="e">
        <f>IF(OR(AF23='[2]Tabla Impacto'!$C$11,AF23='[2]Tabla Impacto'!$D$11),"Leve",IF(OR(AF23='[2]Tabla Impacto'!$C$12,AF23='[2]Tabla Impacto'!$D$12),"Menor",IF(OR(AF23='[2]Tabla Impacto'!$C$13,AF23='[2]Tabla Impacto'!$D$13),"Moderado",IF(OR(#REF!='[2]Tabla Impacto'!$C$14,AF23='[2]Tabla Impacto'!$D$14),"Mayor",IF(OR(AF23='[2]Tabla Impacto'!$C$15,#REF!='[2]Tabla Impacto'!$D$15),"Catastrófico","")))))</f>
        <v>#REF!</v>
      </c>
      <c r="AH23" s="337" t="e">
        <f>IF(AG23="","",IF(AG23="Leve",0.2,IF(AG23="Menor",0.4,IF(AG23="Moderado",0.6,IF(AG23="Mayor",0.8,IF(AG23="Catastrófico",1,))))))</f>
        <v>#REF!</v>
      </c>
      <c r="AI23" s="339" t="e">
        <f>IF(OR(AND(I23="Muy Baja",AG23="Leve"),AND(I23="Muy Baja",AG23="Menor"),AND(I23="Baja",AG23="Leve")),"Bajo",IF(OR(AND(I23="Muy baja",AG23="Moderado"),AND(I23="Baja",AG23="Menor"),AND(I23="Baja",AG23="Moderado"),AND(I23="Media",AG23="Leve"),AND(I23="Media",AG23="Menor"),AND(I23="Media",AG23="Moderado"),AND(I23="Alta",AG23="Leve"),AND(I23="Alta",AG23="Menor")),"Moderado",IF(OR(AND(I23="Muy Baja",AG23="Mayor"),AND(I23="Baja",AG23="Mayor"),AND(I23="Media",AG23="Mayor"),AND(I23="Alta",AG23="Moderado"),AND(I23="Alta",AG23="Mayor"),AND(I23="Muy Alta",AG23="Leve"),AND(I23="Muy Alta",AG23="Menor"),AND(I23="Muy Alta",AG23="Moderado"),AND(I23="Muy Alta",AG23="Mayor")),"Alto",IF(OR(AND(I23="Muy Baja",AG23="Catastrófico"),AND(I23="Baja",AG23="Catastrófico"),AND(I23="Media",AG23="Catastrófico"),AND(I23="Alta",AG23="Catastrófico"),AND(I23="Muy Alta",AG23="Catastrófico")),"Extremo",""))))</f>
        <v>#REF!</v>
      </c>
      <c r="AJ23" s="60">
        <v>1</v>
      </c>
      <c r="AK23" s="171" t="s">
        <v>334</v>
      </c>
      <c r="AL23" s="60" t="str">
        <f t="shared" si="0"/>
        <v>Probabilidad</v>
      </c>
      <c r="AM23" s="65" t="s">
        <v>138</v>
      </c>
      <c r="AN23" s="65" t="s">
        <v>101</v>
      </c>
      <c r="AO23" s="66" t="str">
        <f t="shared" si="1"/>
        <v>30%</v>
      </c>
      <c r="AP23" s="65" t="s">
        <v>102</v>
      </c>
      <c r="AQ23" s="65" t="s">
        <v>103</v>
      </c>
      <c r="AR23" s="65" t="s">
        <v>104</v>
      </c>
      <c r="AS23" s="67">
        <f t="shared" si="2"/>
        <v>0.42</v>
      </c>
      <c r="AT23" s="68" t="str">
        <f t="shared" si="3"/>
        <v>Media</v>
      </c>
      <c r="AU23" s="66">
        <f t="shared" si="4"/>
        <v>0.42</v>
      </c>
      <c r="AV23" s="68" t="str">
        <f t="shared" si="5"/>
        <v/>
      </c>
      <c r="AW23" s="66" t="str">
        <f t="shared" si="6"/>
        <v/>
      </c>
      <c r="AX23" s="69" t="str">
        <f t="shared" si="7"/>
        <v/>
      </c>
      <c r="AY23" s="65" t="s">
        <v>105</v>
      </c>
      <c r="AZ23" s="79" t="s">
        <v>335</v>
      </c>
      <c r="BA23" s="60" t="s">
        <v>193</v>
      </c>
      <c r="BB23" s="172">
        <v>44652</v>
      </c>
      <c r="BC23" s="173">
        <v>44896</v>
      </c>
      <c r="BD23" s="185" t="s">
        <v>337</v>
      </c>
      <c r="BE23" s="174">
        <v>1</v>
      </c>
      <c r="BF23" s="174" t="s">
        <v>357</v>
      </c>
      <c r="BG23" s="174">
        <v>1</v>
      </c>
      <c r="BH23" s="174" t="s">
        <v>540</v>
      </c>
      <c r="BI23" s="174">
        <v>1</v>
      </c>
      <c r="BJ23" s="175" t="s">
        <v>541</v>
      </c>
      <c r="BK23" s="408" t="s">
        <v>618</v>
      </c>
      <c r="BL23" s="408" t="s">
        <v>619</v>
      </c>
      <c r="BM23" s="408" t="s">
        <v>620</v>
      </c>
      <c r="BN23" s="77" t="s">
        <v>114</v>
      </c>
      <c r="BO23" s="402" t="s">
        <v>621</v>
      </c>
      <c r="BP23" s="402" t="s">
        <v>619</v>
      </c>
      <c r="BQ23" s="405"/>
      <c r="BR23" s="402" t="s">
        <v>114</v>
      </c>
    </row>
    <row r="24" spans="1:70" ht="15.7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60">
        <v>2</v>
      </c>
      <c r="AK24" s="171" t="s">
        <v>622</v>
      </c>
      <c r="AL24" s="60" t="str">
        <f t="shared" si="0"/>
        <v>Probabilidad</v>
      </c>
      <c r="AM24" s="186" t="s">
        <v>100</v>
      </c>
      <c r="AN24" s="65" t="s">
        <v>101</v>
      </c>
      <c r="AO24" s="66" t="str">
        <f t="shared" si="1"/>
        <v>40%</v>
      </c>
      <c r="AP24" s="65" t="s">
        <v>102</v>
      </c>
      <c r="AQ24" s="65" t="s">
        <v>103</v>
      </c>
      <c r="AR24" s="65" t="s">
        <v>104</v>
      </c>
      <c r="AS24" s="67">
        <f t="shared" si="2"/>
        <v>0</v>
      </c>
      <c r="AT24" s="68" t="str">
        <f t="shared" si="3"/>
        <v>Muy Baja</v>
      </c>
      <c r="AU24" s="187">
        <f t="shared" si="4"/>
        <v>0</v>
      </c>
      <c r="AV24" s="188" t="str">
        <f t="shared" si="5"/>
        <v>Leve</v>
      </c>
      <c r="AW24" s="66">
        <f t="shared" si="6"/>
        <v>0</v>
      </c>
      <c r="AX24" s="189" t="str">
        <f t="shared" si="7"/>
        <v>Bajo</v>
      </c>
      <c r="AY24" s="65" t="s">
        <v>105</v>
      </c>
      <c r="AZ24" s="79" t="s">
        <v>622</v>
      </c>
      <c r="BA24" s="56" t="s">
        <v>107</v>
      </c>
      <c r="BB24" s="172">
        <v>44652</v>
      </c>
      <c r="BC24" s="173">
        <v>44896</v>
      </c>
      <c r="BD24" s="185" t="s">
        <v>623</v>
      </c>
      <c r="BE24" s="60">
        <v>2</v>
      </c>
      <c r="BF24" s="107" t="s">
        <v>624</v>
      </c>
      <c r="BG24" s="60">
        <v>2</v>
      </c>
      <c r="BH24" s="174" t="s">
        <v>540</v>
      </c>
      <c r="BI24" s="60">
        <v>2</v>
      </c>
      <c r="BJ24" s="175" t="s">
        <v>541</v>
      </c>
      <c r="BK24" s="334"/>
      <c r="BL24" s="334"/>
      <c r="BM24" s="334"/>
      <c r="BN24" s="77" t="s">
        <v>114</v>
      </c>
      <c r="BO24" s="334"/>
      <c r="BP24" s="334"/>
      <c r="BQ24" s="406"/>
      <c r="BR24" s="403"/>
    </row>
    <row r="25" spans="1:70" ht="108.75" customHeight="1">
      <c r="A25" s="335"/>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60">
        <v>3</v>
      </c>
      <c r="AK25" s="179" t="s">
        <v>625</v>
      </c>
      <c r="AL25" s="60" t="str">
        <f t="shared" si="0"/>
        <v>Probabilidad</v>
      </c>
      <c r="AM25" s="65" t="s">
        <v>100</v>
      </c>
      <c r="AN25" s="65" t="s">
        <v>101</v>
      </c>
      <c r="AO25" s="66" t="str">
        <f t="shared" si="1"/>
        <v>40%</v>
      </c>
      <c r="AP25" s="65" t="s">
        <v>102</v>
      </c>
      <c r="AQ25" s="65" t="s">
        <v>103</v>
      </c>
      <c r="AR25" s="65" t="s">
        <v>104</v>
      </c>
      <c r="AS25" s="67">
        <f t="shared" si="2"/>
        <v>0</v>
      </c>
      <c r="AT25" s="68" t="str">
        <f t="shared" si="3"/>
        <v>Muy Baja</v>
      </c>
      <c r="AU25" s="187">
        <f t="shared" si="4"/>
        <v>0</v>
      </c>
      <c r="AV25" s="188" t="str">
        <f t="shared" si="5"/>
        <v>Leve</v>
      </c>
      <c r="AW25" s="66">
        <f t="shared" si="6"/>
        <v>0</v>
      </c>
      <c r="AX25" s="189" t="str">
        <f t="shared" si="7"/>
        <v>Bajo</v>
      </c>
      <c r="AY25" s="65" t="s">
        <v>105</v>
      </c>
      <c r="AZ25" s="79" t="s">
        <v>625</v>
      </c>
      <c r="BA25" s="56" t="s">
        <v>107</v>
      </c>
      <c r="BB25" s="172">
        <v>44652</v>
      </c>
      <c r="BC25" s="173">
        <v>44896</v>
      </c>
      <c r="BD25" s="185" t="s">
        <v>626</v>
      </c>
      <c r="BE25" s="60">
        <v>3</v>
      </c>
      <c r="BF25" s="107" t="s">
        <v>624</v>
      </c>
      <c r="BG25" s="60">
        <v>3</v>
      </c>
      <c r="BH25" s="174" t="s">
        <v>540</v>
      </c>
      <c r="BI25" s="60">
        <v>3</v>
      </c>
      <c r="BJ25" s="175" t="s">
        <v>541</v>
      </c>
      <c r="BK25" s="335"/>
      <c r="BL25" s="335"/>
      <c r="BM25" s="335"/>
      <c r="BN25" s="77" t="s">
        <v>114</v>
      </c>
      <c r="BO25" s="335"/>
      <c r="BP25" s="335"/>
      <c r="BQ25" s="407"/>
      <c r="BR25" s="404"/>
    </row>
    <row r="26" spans="1:70" ht="111.75" customHeight="1">
      <c r="A26" s="333">
        <v>6</v>
      </c>
      <c r="B26" s="338" t="s">
        <v>27</v>
      </c>
      <c r="C26" s="338" t="s">
        <v>124</v>
      </c>
      <c r="D26" s="338" t="s">
        <v>627</v>
      </c>
      <c r="E26" s="387" t="s">
        <v>628</v>
      </c>
      <c r="F26" s="338" t="s">
        <v>629</v>
      </c>
      <c r="G26" s="338" t="s">
        <v>15</v>
      </c>
      <c r="H26" s="333">
        <v>12</v>
      </c>
      <c r="I26" s="336" t="str">
        <f>IF(H26&lt;=0,"",IF(H26&lt;=2,"Muy Baja",IF(H26&lt;=24,"Baja",IF(H26&lt;=500,"Media",IF(H26&lt;=5000,"Alta","Muy Alta")))))</f>
        <v>Baja</v>
      </c>
      <c r="J26" s="337">
        <f>IF(I26="","",IF(I26="Muy Baja",0.2,IF(I26="Baja",0.4,IF(I26="Media",0.6,IF(I26="Alta",0.8,IF(I26="Muy Alta",1,))))))</f>
        <v>0.4</v>
      </c>
      <c r="K26" s="337" t="s">
        <v>535</v>
      </c>
      <c r="L26" s="337" t="s">
        <v>535</v>
      </c>
      <c r="M26" s="337" t="s">
        <v>536</v>
      </c>
      <c r="N26" s="337" t="s">
        <v>536</v>
      </c>
      <c r="O26" s="337" t="s">
        <v>535</v>
      </c>
      <c r="P26" s="337" t="s">
        <v>536</v>
      </c>
      <c r="Q26" s="337" t="s">
        <v>536</v>
      </c>
      <c r="R26" s="337" t="s">
        <v>536</v>
      </c>
      <c r="S26" s="337" t="s">
        <v>536</v>
      </c>
      <c r="T26" s="337" t="s">
        <v>535</v>
      </c>
      <c r="U26" s="337" t="s">
        <v>535</v>
      </c>
      <c r="V26" s="337" t="s">
        <v>535</v>
      </c>
      <c r="W26" s="337" t="s">
        <v>536</v>
      </c>
      <c r="X26" s="337" t="s">
        <v>535</v>
      </c>
      <c r="Y26" s="337" t="s">
        <v>536</v>
      </c>
      <c r="Z26" s="337" t="s">
        <v>536</v>
      </c>
      <c r="AA26" s="337" t="s">
        <v>536</v>
      </c>
      <c r="AB26" s="337" t="s">
        <v>536</v>
      </c>
      <c r="AC26" s="385">
        <f>COUNTIF(K26:AB27,"Si")</f>
        <v>7</v>
      </c>
      <c r="AD26" s="337" t="str">
        <f>IF(AC26&lt;=5,"Moderado",IF(AND(AC26&gt;=6,AC26&lt;=11),"Mayor",IF(AND(AC26&gt;=12,AC26&lt;=18),"Catastrofico")))</f>
        <v>Mayor</v>
      </c>
      <c r="AE26" s="337" t="s">
        <v>485</v>
      </c>
      <c r="AF26" s="337" t="str">
        <f>IF(NOT(ISERROR(MATCH(AE26,'[2]Tabla Impacto'!$B$152:$B$154,0))),'[2]Tabla Impacto'!$F$154&amp;"Por favor no seleccionar los criterios de impacto(Afectación Económica o presupuestal y Pérdida Reputacional)",AE26)</f>
        <v xml:space="preserve">     El riesgo afecta la imagen de alguna área de la organización</v>
      </c>
      <c r="AG26" s="336" t="e">
        <f>IF(OR(AF26='[2]Tabla Impacto'!$C$11,AF26='[2]Tabla Impacto'!$D$11),"Leve",IF(OR(AF26='[2]Tabla Impacto'!$C$12,AF26='[2]Tabla Impacto'!$D$12),"Menor",IF(OR(AF26='[2]Tabla Impacto'!$C$13,AF26='[2]Tabla Impacto'!$D$13),"Moderado",IF(OR(#REF!='[2]Tabla Impacto'!$C$14,AF26='[2]Tabla Impacto'!$D$14),"Mayor",IF(OR(AF26='[2]Tabla Impacto'!$C$15,#REF!='[2]Tabla Impacto'!$D$15),"Catastrófico","")))))</f>
        <v>#REF!</v>
      </c>
      <c r="AH26" s="337" t="e">
        <f>IF(AG26="","",IF(AG26="Leve",0.2,IF(AG26="Menor",0.4,IF(AG26="Moderado",0.6,IF(AG26="Mayor",0.8,IF(AG26="Catastrófico",1,))))))</f>
        <v>#REF!</v>
      </c>
      <c r="AI26" s="339" t="e">
        <f>IF(OR(AND(I26="Muy Baja",AG26="Leve"),AND(I26="Muy Baja",AG26="Menor"),AND(I26="Baja",AG26="Leve")),"Bajo",IF(OR(AND(I26="Muy baja",AG26="Moderado"),AND(I26="Baja",AG26="Menor"),AND(I26="Baja",AG26="Moderado"),AND(I26="Media",AG26="Leve"),AND(I26="Media",AG26="Menor"),AND(I26="Media",AG26="Moderado"),AND(I26="Alta",AG26="Leve"),AND(I26="Alta",AG26="Menor")),"Moderado",IF(OR(AND(I26="Muy Baja",AG26="Mayor"),AND(I26="Baja",AG26="Mayor"),AND(I26="Media",AG26="Mayor"),AND(I26="Alta",AG26="Moderado"),AND(I26="Alta",AG26="Mayor"),AND(I26="Muy Alta",AG26="Leve"),AND(I26="Muy Alta",AG26="Menor"),AND(I26="Muy Alta",AG26="Moderado"),AND(I26="Muy Alta",AG26="Mayor")),"Alto",IF(OR(AND(I26="Muy Baja",AG26="Catastrófico"),AND(I26="Baja",AG26="Catastrófico"),AND(I26="Media",AG26="Catastrófico"),AND(I26="Alta",AG26="Catastrófico"),AND(I26="Muy Alta",AG26="Catastrófico")),"Extremo",""))))</f>
        <v>#REF!</v>
      </c>
      <c r="AJ26" s="60">
        <v>1</v>
      </c>
      <c r="AK26" s="95" t="s">
        <v>630</v>
      </c>
      <c r="AL26" s="60" t="str">
        <f t="shared" si="0"/>
        <v>Probabilidad</v>
      </c>
      <c r="AM26" s="65" t="s">
        <v>138</v>
      </c>
      <c r="AN26" s="65" t="s">
        <v>101</v>
      </c>
      <c r="AO26" s="66" t="str">
        <f t="shared" si="1"/>
        <v>30%</v>
      </c>
      <c r="AP26" s="65" t="s">
        <v>102</v>
      </c>
      <c r="AQ26" s="65" t="s">
        <v>103</v>
      </c>
      <c r="AR26" s="65" t="s">
        <v>104</v>
      </c>
      <c r="AS26" s="67">
        <f t="shared" si="2"/>
        <v>0.28000000000000003</v>
      </c>
      <c r="AT26" s="68" t="str">
        <f t="shared" si="3"/>
        <v>Baja</v>
      </c>
      <c r="AU26" s="66">
        <f t="shared" si="4"/>
        <v>0.28000000000000003</v>
      </c>
      <c r="AV26" s="68" t="str">
        <f t="shared" si="5"/>
        <v/>
      </c>
      <c r="AW26" s="66" t="str">
        <f t="shared" si="6"/>
        <v/>
      </c>
      <c r="AX26" s="69" t="str">
        <f t="shared" si="7"/>
        <v/>
      </c>
      <c r="AY26" s="65" t="s">
        <v>105</v>
      </c>
      <c r="AZ26" s="79" t="s">
        <v>630</v>
      </c>
      <c r="BA26" s="56" t="s">
        <v>107</v>
      </c>
      <c r="BB26" s="172">
        <v>44652</v>
      </c>
      <c r="BC26" s="173">
        <v>44896</v>
      </c>
      <c r="BD26" s="185" t="s">
        <v>631</v>
      </c>
      <c r="BE26" s="174">
        <v>1</v>
      </c>
      <c r="BF26" s="107" t="s">
        <v>632</v>
      </c>
      <c r="BG26" s="174">
        <v>1</v>
      </c>
      <c r="BH26" s="174" t="s">
        <v>540</v>
      </c>
      <c r="BI26" s="174">
        <v>1</v>
      </c>
      <c r="BJ26" s="175" t="s">
        <v>541</v>
      </c>
      <c r="BK26" s="176" t="s">
        <v>633</v>
      </c>
      <c r="BL26" s="176" t="s">
        <v>634</v>
      </c>
      <c r="BM26" s="176" t="s">
        <v>635</v>
      </c>
      <c r="BN26" s="77" t="s">
        <v>114</v>
      </c>
      <c r="BO26" s="107" t="s">
        <v>636</v>
      </c>
      <c r="BP26" s="272" t="s">
        <v>637</v>
      </c>
      <c r="BQ26" s="78"/>
      <c r="BR26" s="87" t="s">
        <v>114</v>
      </c>
    </row>
    <row r="27" spans="1:70" ht="48.95" customHeight="1">
      <c r="A27" s="335"/>
      <c r="B27" s="335"/>
      <c r="C27" s="335"/>
      <c r="D27" s="335"/>
      <c r="E27" s="335"/>
      <c r="F27" s="335"/>
      <c r="G27" s="335"/>
      <c r="H27" s="335"/>
      <c r="I27" s="335"/>
      <c r="J27" s="335"/>
      <c r="K27" s="334"/>
      <c r="L27" s="334"/>
      <c r="M27" s="334"/>
      <c r="N27" s="334"/>
      <c r="O27" s="334"/>
      <c r="P27" s="334"/>
      <c r="Q27" s="334"/>
      <c r="R27" s="334"/>
      <c r="S27" s="334"/>
      <c r="T27" s="334"/>
      <c r="U27" s="334"/>
      <c r="V27" s="334"/>
      <c r="W27" s="334"/>
      <c r="X27" s="334"/>
      <c r="Y27" s="334"/>
      <c r="Z27" s="334"/>
      <c r="AA27" s="334"/>
      <c r="AB27" s="334"/>
      <c r="AC27" s="386"/>
      <c r="AD27" s="334"/>
      <c r="AE27" s="335"/>
      <c r="AF27" s="334"/>
      <c r="AG27" s="335"/>
      <c r="AH27" s="335"/>
      <c r="AI27" s="335"/>
      <c r="AJ27" s="60">
        <v>2</v>
      </c>
      <c r="AK27" s="95" t="s">
        <v>638</v>
      </c>
      <c r="AL27" s="60" t="str">
        <f t="shared" si="0"/>
        <v>Probabilidad</v>
      </c>
      <c r="AM27" s="186" t="s">
        <v>100</v>
      </c>
      <c r="AN27" s="65" t="s">
        <v>101</v>
      </c>
      <c r="AO27" s="66" t="str">
        <f t="shared" si="1"/>
        <v>40%</v>
      </c>
      <c r="AP27" s="65" t="s">
        <v>102</v>
      </c>
      <c r="AQ27" s="65" t="s">
        <v>103</v>
      </c>
      <c r="AR27" s="65" t="s">
        <v>104</v>
      </c>
      <c r="AS27" s="67">
        <f t="shared" si="2"/>
        <v>0</v>
      </c>
      <c r="AT27" s="68" t="str">
        <f t="shared" si="3"/>
        <v>Muy Baja</v>
      </c>
      <c r="AU27" s="187">
        <f t="shared" si="4"/>
        <v>0</v>
      </c>
      <c r="AV27" s="188" t="str">
        <f t="shared" si="5"/>
        <v>Leve</v>
      </c>
      <c r="AW27" s="66">
        <f t="shared" si="6"/>
        <v>0</v>
      </c>
      <c r="AX27" s="189" t="str">
        <f t="shared" si="7"/>
        <v>Bajo</v>
      </c>
      <c r="AY27" s="65" t="s">
        <v>105</v>
      </c>
      <c r="AZ27" s="79" t="s">
        <v>638</v>
      </c>
      <c r="BA27" s="56" t="s">
        <v>107</v>
      </c>
      <c r="BB27" s="172">
        <v>44652</v>
      </c>
      <c r="BC27" s="173">
        <v>44896</v>
      </c>
      <c r="BD27" s="185" t="s">
        <v>639</v>
      </c>
      <c r="BE27" s="60">
        <v>2</v>
      </c>
      <c r="BF27" s="107" t="s">
        <v>632</v>
      </c>
      <c r="BG27" s="60">
        <v>2</v>
      </c>
      <c r="BH27" s="174" t="s">
        <v>540</v>
      </c>
      <c r="BI27" s="60">
        <v>2</v>
      </c>
      <c r="BJ27" s="175" t="s">
        <v>541</v>
      </c>
      <c r="BK27" s="178" t="s">
        <v>640</v>
      </c>
      <c r="BL27" s="177" t="s">
        <v>641</v>
      </c>
      <c r="BM27" s="176" t="s">
        <v>635</v>
      </c>
      <c r="BN27" s="77" t="s">
        <v>114</v>
      </c>
      <c r="BO27" s="184" t="s">
        <v>640</v>
      </c>
      <c r="BP27" s="200" t="s">
        <v>767</v>
      </c>
      <c r="BQ27" s="275"/>
      <c r="BR27" s="100" t="s">
        <v>777</v>
      </c>
    </row>
    <row r="28" spans="1:70" ht="156" customHeight="1">
      <c r="A28" s="60">
        <v>7</v>
      </c>
      <c r="B28" s="118" t="s">
        <v>642</v>
      </c>
      <c r="C28" s="58" t="s">
        <v>93</v>
      </c>
      <c r="D28" s="58" t="s">
        <v>643</v>
      </c>
      <c r="E28" s="58" t="s">
        <v>644</v>
      </c>
      <c r="F28" s="58" t="s">
        <v>645</v>
      </c>
      <c r="G28" s="58" t="s">
        <v>15</v>
      </c>
      <c r="H28" s="60">
        <v>130</v>
      </c>
      <c r="I28" s="61" t="str">
        <f t="shared" ref="I28:I32" si="8">IF(H28&lt;=0,"",IF(H28&lt;=2,"Muy Baja",IF(H28&lt;=24,"Baja",IF(H28&lt;=500,"Media",IF(H28&lt;=5000,"Alta","Muy Alta")))))</f>
        <v>Media</v>
      </c>
      <c r="J28" s="62">
        <f t="shared" ref="J28:J32" si="9">IF(I28="","",IF(I28="Muy Baja",0.2,IF(I28="Baja",0.4,IF(I28="Media",0.6,IF(I28="Alta",0.8,IF(I28="Muy Alta",1,))))))</f>
        <v>0.6</v>
      </c>
      <c r="K28" s="82" t="s">
        <v>535</v>
      </c>
      <c r="L28" s="82" t="s">
        <v>535</v>
      </c>
      <c r="M28" s="82" t="s">
        <v>535</v>
      </c>
      <c r="N28" s="82" t="s">
        <v>535</v>
      </c>
      <c r="O28" s="82" t="s">
        <v>535</v>
      </c>
      <c r="P28" s="82" t="s">
        <v>535</v>
      </c>
      <c r="Q28" s="82" t="s">
        <v>535</v>
      </c>
      <c r="R28" s="82" t="s">
        <v>536</v>
      </c>
      <c r="S28" s="82" t="s">
        <v>536</v>
      </c>
      <c r="T28" s="82" t="s">
        <v>535</v>
      </c>
      <c r="U28" s="82" t="s">
        <v>535</v>
      </c>
      <c r="V28" s="82" t="s">
        <v>535</v>
      </c>
      <c r="W28" s="82" t="s">
        <v>535</v>
      </c>
      <c r="X28" s="82" t="s">
        <v>535</v>
      </c>
      <c r="Y28" s="82" t="s">
        <v>535</v>
      </c>
      <c r="Z28" s="82" t="s">
        <v>536</v>
      </c>
      <c r="AA28" s="82" t="s">
        <v>536</v>
      </c>
      <c r="AB28" s="82" t="s">
        <v>536</v>
      </c>
      <c r="AC28" s="191">
        <f t="shared" ref="AC28:AC31" si="10">COUNTIF(K28:AB28,"Si")</f>
        <v>13</v>
      </c>
      <c r="AD28" s="82" t="str">
        <f t="shared" ref="AD28:AD32" si="11">IF(AC28&lt;=5,"Moderado",IF(AND(AC28&gt;=6,AC28&lt;=11),"Mayor",IF(AND(AC28&gt;=12,AC28&lt;=18),"Catastrofico")))</f>
        <v>Catastrofico</v>
      </c>
      <c r="AE28" s="62" t="s">
        <v>646</v>
      </c>
      <c r="AF28" s="82" t="s">
        <v>762</v>
      </c>
      <c r="AG28" s="61" t="s">
        <v>763</v>
      </c>
      <c r="AH28" s="62">
        <f t="shared" ref="AH28:AH32" si="12">IF(AG28="","",IF(AG28="Leve",0.2,IF(AG28="Menor",0.4,IF(AG28="Moderado",0.6,IF(AG28="Mayor",0.8,IF(AG28="Catastrófico",1,))))))</f>
        <v>0</v>
      </c>
      <c r="AI28" s="63" t="str">
        <f t="shared" ref="AI28:AI32" si="13">IF(OR(AND(I28="Muy Baja",AG28="Leve"),AND(I28="Muy Baja",AG28="Menor"),AND(I28="Baja",AG28="Leve")),"Bajo",IF(OR(AND(I28="Muy baja",AG28="Moderado"),AND(I28="Baja",AG28="Menor"),AND(I28="Baja",AG28="Moderado"),AND(I28="Media",AG28="Leve"),AND(I28="Media",AG28="Menor"),AND(I28="Media",AG28="Moderado"),AND(I28="Alta",AG28="Leve"),AND(I28="Alta",AG28="Menor")),"Moderado",IF(OR(AND(I28="Muy Baja",AG28="Mayor"),AND(I28="Baja",AG28="Mayor"),AND(I28="Media",AG28="Mayor"),AND(I28="Alta",AG28="Moderado"),AND(I28="Alta",AG28="Mayor"),AND(I28="Muy Alta",AG28="Leve"),AND(I28="Muy Alta",AG28="Menor"),AND(I28="Muy Alta",AG28="Moderado"),AND(I28="Muy Alta",AG28="Mayor")),"Alto",IF(OR(AND(I28="Muy Baja",AG28="Catastrófico"),AND(I28="Baja",AG28="Catastrófico"),AND(I28="Media",AG28="Catastrófico"),AND(I28="Alta",AG28="Catastrófico"),AND(I28="Muy Alta",AG28="Catastrófico")),"Extremo",""))))</f>
        <v/>
      </c>
      <c r="AJ28" s="60">
        <v>1</v>
      </c>
      <c r="AK28" s="95" t="s">
        <v>647</v>
      </c>
      <c r="AL28" s="60" t="str">
        <f t="shared" si="0"/>
        <v>Probabilidad</v>
      </c>
      <c r="AM28" s="65" t="s">
        <v>100</v>
      </c>
      <c r="AN28" s="65" t="s">
        <v>101</v>
      </c>
      <c r="AO28" s="66" t="str">
        <f t="shared" si="1"/>
        <v>40%</v>
      </c>
      <c r="AP28" s="65" t="s">
        <v>102</v>
      </c>
      <c r="AQ28" s="65" t="s">
        <v>103</v>
      </c>
      <c r="AR28" s="65" t="s">
        <v>104</v>
      </c>
      <c r="AS28" s="67">
        <f t="shared" si="2"/>
        <v>0.36</v>
      </c>
      <c r="AT28" s="68" t="str">
        <f t="shared" si="3"/>
        <v>Baja</v>
      </c>
      <c r="AU28" s="66">
        <f t="shared" si="4"/>
        <v>0.36</v>
      </c>
      <c r="AV28" s="68" t="str">
        <f t="shared" si="5"/>
        <v>Leve</v>
      </c>
      <c r="AW28" s="66">
        <f t="shared" si="6"/>
        <v>0</v>
      </c>
      <c r="AX28" s="69" t="str">
        <f t="shared" si="7"/>
        <v>Bajo</v>
      </c>
      <c r="AY28" s="65" t="s">
        <v>105</v>
      </c>
      <c r="AZ28" s="79" t="s">
        <v>647</v>
      </c>
      <c r="BA28" s="56" t="s">
        <v>107</v>
      </c>
      <c r="BB28" s="172">
        <v>44652</v>
      </c>
      <c r="BC28" s="173">
        <v>44896</v>
      </c>
      <c r="BD28" s="95" t="s">
        <v>648</v>
      </c>
      <c r="BE28" s="174">
        <v>1</v>
      </c>
      <c r="BF28" s="107" t="s">
        <v>649</v>
      </c>
      <c r="BG28" s="174">
        <v>1</v>
      </c>
      <c r="BH28" s="174" t="s">
        <v>540</v>
      </c>
      <c r="BI28" s="174">
        <v>1</v>
      </c>
      <c r="BJ28" s="175" t="s">
        <v>541</v>
      </c>
      <c r="BK28" s="176" t="s">
        <v>650</v>
      </c>
      <c r="BL28" s="176" t="s">
        <v>381</v>
      </c>
      <c r="BM28" s="176" t="s">
        <v>651</v>
      </c>
      <c r="BN28" s="77" t="s">
        <v>114</v>
      </c>
      <c r="BO28" s="273" t="s">
        <v>652</v>
      </c>
      <c r="BP28" s="276" t="s">
        <v>381</v>
      </c>
      <c r="BQ28" s="277"/>
      <c r="BR28" s="100" t="s">
        <v>114</v>
      </c>
    </row>
    <row r="29" spans="1:70" ht="158.25" customHeight="1">
      <c r="A29" s="60">
        <v>8</v>
      </c>
      <c r="B29" s="118" t="s">
        <v>642</v>
      </c>
      <c r="C29" s="58" t="s">
        <v>93</v>
      </c>
      <c r="D29" s="58" t="s">
        <v>653</v>
      </c>
      <c r="E29" s="58" t="s">
        <v>654</v>
      </c>
      <c r="F29" s="58" t="s">
        <v>655</v>
      </c>
      <c r="G29" s="58" t="s">
        <v>15</v>
      </c>
      <c r="H29" s="60">
        <v>130</v>
      </c>
      <c r="I29" s="61" t="str">
        <f t="shared" si="8"/>
        <v>Media</v>
      </c>
      <c r="J29" s="62">
        <f t="shared" si="9"/>
        <v>0.6</v>
      </c>
      <c r="K29" s="192" t="s">
        <v>535</v>
      </c>
      <c r="L29" s="192" t="s">
        <v>535</v>
      </c>
      <c r="M29" s="82" t="s">
        <v>535</v>
      </c>
      <c r="N29" s="82" t="s">
        <v>535</v>
      </c>
      <c r="O29" s="82" t="s">
        <v>535</v>
      </c>
      <c r="P29" s="82" t="s">
        <v>535</v>
      </c>
      <c r="Q29" s="82" t="s">
        <v>535</v>
      </c>
      <c r="R29" s="82" t="s">
        <v>536</v>
      </c>
      <c r="S29" s="82" t="s">
        <v>536</v>
      </c>
      <c r="T29" s="82" t="s">
        <v>535</v>
      </c>
      <c r="U29" s="82" t="s">
        <v>535</v>
      </c>
      <c r="V29" s="82" t="s">
        <v>535</v>
      </c>
      <c r="W29" s="82" t="s">
        <v>535</v>
      </c>
      <c r="X29" s="82" t="s">
        <v>535</v>
      </c>
      <c r="Y29" s="82" t="s">
        <v>535</v>
      </c>
      <c r="Z29" s="82" t="s">
        <v>536</v>
      </c>
      <c r="AA29" s="82" t="s">
        <v>536</v>
      </c>
      <c r="AB29" s="82" t="s">
        <v>536</v>
      </c>
      <c r="AC29" s="191">
        <f t="shared" si="10"/>
        <v>13</v>
      </c>
      <c r="AD29" s="82" t="str">
        <f t="shared" si="11"/>
        <v>Catastrofico</v>
      </c>
      <c r="AE29" s="62" t="s">
        <v>313</v>
      </c>
      <c r="AF29" s="82" t="s">
        <v>764</v>
      </c>
      <c r="AG29" s="61" t="s">
        <v>763</v>
      </c>
      <c r="AH29" s="62">
        <f t="shared" si="12"/>
        <v>0</v>
      </c>
      <c r="AI29" s="63" t="str">
        <f t="shared" si="13"/>
        <v/>
      </c>
      <c r="AJ29" s="60">
        <v>1</v>
      </c>
      <c r="AK29" s="95" t="s">
        <v>656</v>
      </c>
      <c r="AL29" s="60" t="str">
        <f t="shared" si="0"/>
        <v>Probabilidad</v>
      </c>
      <c r="AM29" s="65" t="s">
        <v>138</v>
      </c>
      <c r="AN29" s="65" t="s">
        <v>101</v>
      </c>
      <c r="AO29" s="66" t="str">
        <f t="shared" si="1"/>
        <v>30%</v>
      </c>
      <c r="AP29" s="65" t="s">
        <v>102</v>
      </c>
      <c r="AQ29" s="65" t="s">
        <v>103</v>
      </c>
      <c r="AR29" s="65" t="s">
        <v>104</v>
      </c>
      <c r="AS29" s="67">
        <f t="shared" si="2"/>
        <v>0.42</v>
      </c>
      <c r="AT29" s="68" t="str">
        <f t="shared" si="3"/>
        <v>Media</v>
      </c>
      <c r="AU29" s="66">
        <f t="shared" si="4"/>
        <v>0.42</v>
      </c>
      <c r="AV29" s="68" t="str">
        <f t="shared" si="5"/>
        <v>Leve</v>
      </c>
      <c r="AW29" s="66">
        <f t="shared" si="6"/>
        <v>0</v>
      </c>
      <c r="AX29" s="69" t="str">
        <f t="shared" si="7"/>
        <v>Moderado</v>
      </c>
      <c r="AY29" s="65" t="s">
        <v>105</v>
      </c>
      <c r="AZ29" s="79" t="s">
        <v>656</v>
      </c>
      <c r="BA29" s="56" t="s">
        <v>107</v>
      </c>
      <c r="BB29" s="172">
        <v>44652</v>
      </c>
      <c r="BC29" s="173">
        <v>44896</v>
      </c>
      <c r="BD29" s="95" t="s">
        <v>648</v>
      </c>
      <c r="BE29" s="174">
        <v>1</v>
      </c>
      <c r="BF29" s="107" t="s">
        <v>657</v>
      </c>
      <c r="BG29" s="174">
        <v>1</v>
      </c>
      <c r="BH29" s="174" t="s">
        <v>540</v>
      </c>
      <c r="BI29" s="174">
        <v>1</v>
      </c>
      <c r="BJ29" s="175" t="s">
        <v>541</v>
      </c>
      <c r="BK29" s="176" t="s">
        <v>650</v>
      </c>
      <c r="BL29" s="176" t="s">
        <v>381</v>
      </c>
      <c r="BM29" s="176" t="s">
        <v>651</v>
      </c>
      <c r="BN29" s="77" t="s">
        <v>114</v>
      </c>
      <c r="BO29" s="274" t="s">
        <v>658</v>
      </c>
      <c r="BP29" s="276" t="s">
        <v>381</v>
      </c>
      <c r="BQ29" s="277"/>
      <c r="BR29" s="100" t="s">
        <v>114</v>
      </c>
    </row>
    <row r="30" spans="1:70" ht="134.25" customHeight="1">
      <c r="A30" s="60">
        <v>9</v>
      </c>
      <c r="B30" s="118" t="s">
        <v>642</v>
      </c>
      <c r="C30" s="58" t="s">
        <v>93</v>
      </c>
      <c r="D30" s="58" t="s">
        <v>659</v>
      </c>
      <c r="E30" s="194" t="s">
        <v>660</v>
      </c>
      <c r="F30" s="58" t="s">
        <v>661</v>
      </c>
      <c r="G30" s="58" t="s">
        <v>15</v>
      </c>
      <c r="H30" s="60">
        <v>50</v>
      </c>
      <c r="I30" s="61" t="str">
        <f t="shared" si="8"/>
        <v>Media</v>
      </c>
      <c r="J30" s="62">
        <f t="shared" si="9"/>
        <v>0.6</v>
      </c>
      <c r="K30" s="82" t="s">
        <v>535</v>
      </c>
      <c r="L30" s="82" t="s">
        <v>535</v>
      </c>
      <c r="M30" s="82" t="s">
        <v>535</v>
      </c>
      <c r="N30" s="82" t="s">
        <v>535</v>
      </c>
      <c r="O30" s="82" t="s">
        <v>535</v>
      </c>
      <c r="P30" s="82" t="s">
        <v>535</v>
      </c>
      <c r="Q30" s="82" t="s">
        <v>535</v>
      </c>
      <c r="R30" s="82" t="s">
        <v>536</v>
      </c>
      <c r="S30" s="82" t="s">
        <v>536</v>
      </c>
      <c r="T30" s="82" t="s">
        <v>535</v>
      </c>
      <c r="U30" s="82" t="s">
        <v>535</v>
      </c>
      <c r="V30" s="82" t="s">
        <v>535</v>
      </c>
      <c r="W30" s="82" t="s">
        <v>535</v>
      </c>
      <c r="X30" s="82" t="s">
        <v>535</v>
      </c>
      <c r="Y30" s="82" t="s">
        <v>535</v>
      </c>
      <c r="Z30" s="82" t="s">
        <v>536</v>
      </c>
      <c r="AA30" s="82" t="s">
        <v>536</v>
      </c>
      <c r="AB30" s="82" t="s">
        <v>536</v>
      </c>
      <c r="AC30" s="195">
        <f t="shared" si="10"/>
        <v>13</v>
      </c>
      <c r="AD30" s="82" t="str">
        <f t="shared" si="11"/>
        <v>Catastrofico</v>
      </c>
      <c r="AE30" s="62" t="s">
        <v>313</v>
      </c>
      <c r="AF30" s="82" t="s">
        <v>764</v>
      </c>
      <c r="AG30" s="61" t="s">
        <v>763</v>
      </c>
      <c r="AH30" s="62">
        <f t="shared" si="12"/>
        <v>0</v>
      </c>
      <c r="AI30" s="63" t="str">
        <f t="shared" si="13"/>
        <v/>
      </c>
      <c r="AJ30" s="60">
        <v>1</v>
      </c>
      <c r="AK30" s="95" t="s">
        <v>662</v>
      </c>
      <c r="AL30" s="60" t="str">
        <f t="shared" si="0"/>
        <v>Probabilidad</v>
      </c>
      <c r="AM30" s="65" t="s">
        <v>138</v>
      </c>
      <c r="AN30" s="65" t="s">
        <v>101</v>
      </c>
      <c r="AO30" s="66" t="str">
        <f t="shared" si="1"/>
        <v>30%</v>
      </c>
      <c r="AP30" s="65" t="s">
        <v>102</v>
      </c>
      <c r="AQ30" s="65" t="s">
        <v>103</v>
      </c>
      <c r="AR30" s="65" t="s">
        <v>104</v>
      </c>
      <c r="AS30" s="67">
        <f t="shared" si="2"/>
        <v>0.42</v>
      </c>
      <c r="AT30" s="68" t="str">
        <f t="shared" si="3"/>
        <v>Media</v>
      </c>
      <c r="AU30" s="66">
        <f t="shared" si="4"/>
        <v>0.42</v>
      </c>
      <c r="AV30" s="68" t="str">
        <f t="shared" si="5"/>
        <v>Leve</v>
      </c>
      <c r="AW30" s="66">
        <f t="shared" si="6"/>
        <v>0</v>
      </c>
      <c r="AX30" s="69" t="str">
        <f t="shared" si="7"/>
        <v>Moderado</v>
      </c>
      <c r="AY30" s="65" t="s">
        <v>105</v>
      </c>
      <c r="AZ30" s="79" t="s">
        <v>662</v>
      </c>
      <c r="BA30" s="60" t="s">
        <v>193</v>
      </c>
      <c r="BB30" s="172">
        <v>44652</v>
      </c>
      <c r="BC30" s="173">
        <v>44896</v>
      </c>
      <c r="BD30" s="95" t="s">
        <v>388</v>
      </c>
      <c r="BE30" s="174">
        <v>1</v>
      </c>
      <c r="BF30" s="107" t="s">
        <v>379</v>
      </c>
      <c r="BG30" s="174">
        <v>1</v>
      </c>
      <c r="BH30" s="174" t="s">
        <v>540</v>
      </c>
      <c r="BI30" s="174">
        <v>1</v>
      </c>
      <c r="BJ30" s="175" t="s">
        <v>541</v>
      </c>
      <c r="BK30" s="176" t="s">
        <v>663</v>
      </c>
      <c r="BL30" s="196"/>
      <c r="BM30" s="176" t="s">
        <v>664</v>
      </c>
      <c r="BN30" s="77" t="s">
        <v>114</v>
      </c>
      <c r="BO30" s="193" t="s">
        <v>665</v>
      </c>
      <c r="BP30" s="278" t="s">
        <v>666</v>
      </c>
      <c r="BQ30" s="279"/>
      <c r="BR30" s="100" t="s">
        <v>114</v>
      </c>
    </row>
    <row r="31" spans="1:70" ht="125.25" customHeight="1">
      <c r="A31" s="60">
        <v>10</v>
      </c>
      <c r="B31" s="111" t="s">
        <v>29</v>
      </c>
      <c r="C31" s="80" t="s">
        <v>93</v>
      </c>
      <c r="D31" s="80" t="s">
        <v>667</v>
      </c>
      <c r="E31" s="80" t="s">
        <v>668</v>
      </c>
      <c r="F31" s="80" t="s">
        <v>669</v>
      </c>
      <c r="G31" s="80" t="s">
        <v>15</v>
      </c>
      <c r="H31" s="56">
        <v>36</v>
      </c>
      <c r="I31" s="81" t="str">
        <f t="shared" si="8"/>
        <v>Media</v>
      </c>
      <c r="J31" s="82">
        <f t="shared" si="9"/>
        <v>0.6</v>
      </c>
      <c r="K31" s="82" t="s">
        <v>535</v>
      </c>
      <c r="L31" s="82" t="s">
        <v>535</v>
      </c>
      <c r="M31" s="82" t="s">
        <v>536</v>
      </c>
      <c r="N31" s="82" t="s">
        <v>536</v>
      </c>
      <c r="O31" s="82" t="s">
        <v>535</v>
      </c>
      <c r="P31" s="82" t="s">
        <v>535</v>
      </c>
      <c r="Q31" s="82" t="s">
        <v>535</v>
      </c>
      <c r="R31" s="82" t="s">
        <v>536</v>
      </c>
      <c r="S31" s="82" t="s">
        <v>536</v>
      </c>
      <c r="T31" s="82" t="s">
        <v>535</v>
      </c>
      <c r="U31" s="82" t="s">
        <v>535</v>
      </c>
      <c r="V31" s="82" t="s">
        <v>535</v>
      </c>
      <c r="W31" s="82" t="s">
        <v>536</v>
      </c>
      <c r="X31" s="82" t="s">
        <v>536</v>
      </c>
      <c r="Y31" s="82" t="s">
        <v>536</v>
      </c>
      <c r="Z31" s="82" t="s">
        <v>536</v>
      </c>
      <c r="AA31" s="82" t="s">
        <v>536</v>
      </c>
      <c r="AB31" s="82" t="s">
        <v>536</v>
      </c>
      <c r="AC31" s="191">
        <f t="shared" si="10"/>
        <v>8</v>
      </c>
      <c r="AD31" s="82" t="str">
        <f t="shared" si="11"/>
        <v>Mayor</v>
      </c>
      <c r="AE31" s="82" t="s">
        <v>98</v>
      </c>
      <c r="AF31" s="82" t="s">
        <v>714</v>
      </c>
      <c r="AG31" s="81" t="s">
        <v>763</v>
      </c>
      <c r="AH31" s="82">
        <f t="shared" si="12"/>
        <v>0</v>
      </c>
      <c r="AI31" s="83" t="str">
        <f t="shared" si="13"/>
        <v/>
      </c>
      <c r="AJ31" s="56">
        <v>1</v>
      </c>
      <c r="AK31" s="197" t="s">
        <v>670</v>
      </c>
      <c r="AL31" s="56" t="str">
        <f t="shared" si="0"/>
        <v>Probabilidad</v>
      </c>
      <c r="AM31" s="186" t="s">
        <v>100</v>
      </c>
      <c r="AN31" s="186" t="s">
        <v>101</v>
      </c>
      <c r="AO31" s="187" t="str">
        <f t="shared" si="1"/>
        <v>40%</v>
      </c>
      <c r="AP31" s="186" t="s">
        <v>102</v>
      </c>
      <c r="AQ31" s="186" t="s">
        <v>103</v>
      </c>
      <c r="AR31" s="186" t="s">
        <v>104</v>
      </c>
      <c r="AS31" s="198">
        <f t="shared" si="2"/>
        <v>0.36</v>
      </c>
      <c r="AT31" s="188" t="str">
        <f t="shared" si="3"/>
        <v>Baja</v>
      </c>
      <c r="AU31" s="187">
        <f t="shared" si="4"/>
        <v>0.36</v>
      </c>
      <c r="AV31" s="188" t="str">
        <f t="shared" si="5"/>
        <v>Leve</v>
      </c>
      <c r="AW31" s="187">
        <f t="shared" si="6"/>
        <v>0</v>
      </c>
      <c r="AX31" s="189" t="str">
        <f t="shared" si="7"/>
        <v>Bajo</v>
      </c>
      <c r="AY31" s="186" t="s">
        <v>105</v>
      </c>
      <c r="AZ31" s="79" t="s">
        <v>670</v>
      </c>
      <c r="BA31" s="147" t="s">
        <v>107</v>
      </c>
      <c r="BB31" s="172">
        <v>44652</v>
      </c>
      <c r="BC31" s="199">
        <v>44896</v>
      </c>
      <c r="BD31" s="197" t="s">
        <v>671</v>
      </c>
      <c r="BE31" s="200">
        <v>1</v>
      </c>
      <c r="BF31" s="201" t="s">
        <v>379</v>
      </c>
      <c r="BG31" s="200">
        <v>1</v>
      </c>
      <c r="BH31" s="174" t="s">
        <v>540</v>
      </c>
      <c r="BI31" s="200">
        <v>1</v>
      </c>
      <c r="BJ31" s="175" t="s">
        <v>541</v>
      </c>
      <c r="BK31" s="176" t="s">
        <v>672</v>
      </c>
      <c r="BL31" s="202" t="s">
        <v>673</v>
      </c>
      <c r="BM31" s="176" t="s">
        <v>674</v>
      </c>
      <c r="BN31" s="77" t="s">
        <v>114</v>
      </c>
      <c r="BO31" s="193" t="s">
        <v>675</v>
      </c>
      <c r="BP31" s="278" t="s">
        <v>673</v>
      </c>
      <c r="BQ31" s="78"/>
      <c r="BR31" s="100" t="s">
        <v>114</v>
      </c>
    </row>
    <row r="32" spans="1:70" ht="75.75" customHeight="1">
      <c r="A32" s="377">
        <v>11</v>
      </c>
      <c r="B32" s="381" t="s">
        <v>492</v>
      </c>
      <c r="C32" s="381" t="s">
        <v>124</v>
      </c>
      <c r="D32" s="381" t="s">
        <v>676</v>
      </c>
      <c r="E32" s="382" t="s">
        <v>677</v>
      </c>
      <c r="F32" s="381" t="s">
        <v>678</v>
      </c>
      <c r="G32" s="381" t="s">
        <v>15</v>
      </c>
      <c r="H32" s="377">
        <v>3</v>
      </c>
      <c r="I32" s="379" t="str">
        <f t="shared" si="8"/>
        <v>Baja</v>
      </c>
      <c r="J32" s="380">
        <f t="shared" si="9"/>
        <v>0.4</v>
      </c>
      <c r="K32" s="380" t="s">
        <v>535</v>
      </c>
      <c r="L32" s="380" t="s">
        <v>535</v>
      </c>
      <c r="M32" s="380" t="s">
        <v>535</v>
      </c>
      <c r="N32" s="380" t="s">
        <v>535</v>
      </c>
      <c r="O32" s="380" t="s">
        <v>535</v>
      </c>
      <c r="P32" s="380" t="s">
        <v>535</v>
      </c>
      <c r="Q32" s="380" t="s">
        <v>536</v>
      </c>
      <c r="R32" s="380" t="s">
        <v>535</v>
      </c>
      <c r="S32" s="380" t="s">
        <v>535</v>
      </c>
      <c r="T32" s="380" t="s">
        <v>535</v>
      </c>
      <c r="U32" s="380" t="s">
        <v>535</v>
      </c>
      <c r="V32" s="380" t="s">
        <v>535</v>
      </c>
      <c r="W32" s="380" t="s">
        <v>535</v>
      </c>
      <c r="X32" s="380" t="s">
        <v>535</v>
      </c>
      <c r="Y32" s="380" t="s">
        <v>535</v>
      </c>
      <c r="Z32" s="380" t="s">
        <v>536</v>
      </c>
      <c r="AA32" s="380" t="s">
        <v>535</v>
      </c>
      <c r="AB32" s="380" t="s">
        <v>535</v>
      </c>
      <c r="AC32" s="383">
        <f>COUNTIF(K32:AB33,"Si")</f>
        <v>16</v>
      </c>
      <c r="AD32" s="380" t="str">
        <f t="shared" si="11"/>
        <v>Catastrofico</v>
      </c>
      <c r="AE32" s="380" t="s">
        <v>474</v>
      </c>
      <c r="AF32" s="380" t="s">
        <v>731</v>
      </c>
      <c r="AG32" s="379" t="s">
        <v>763</v>
      </c>
      <c r="AH32" s="380">
        <f t="shared" si="12"/>
        <v>0</v>
      </c>
      <c r="AI32" s="384" t="str">
        <f t="shared" si="13"/>
        <v/>
      </c>
      <c r="AJ32" s="253">
        <v>1</v>
      </c>
      <c r="AK32" s="261" t="s">
        <v>679</v>
      </c>
      <c r="AL32" s="253" t="str">
        <f t="shared" si="0"/>
        <v>Probabilidad</v>
      </c>
      <c r="AM32" s="254" t="s">
        <v>100</v>
      </c>
      <c r="AN32" s="254" t="s">
        <v>101</v>
      </c>
      <c r="AO32" s="255" t="str">
        <f t="shared" si="1"/>
        <v>40%</v>
      </c>
      <c r="AP32" s="254" t="s">
        <v>102</v>
      </c>
      <c r="AQ32" s="254" t="s">
        <v>103</v>
      </c>
      <c r="AR32" s="254" t="s">
        <v>104</v>
      </c>
      <c r="AS32" s="256">
        <f t="shared" si="2"/>
        <v>0.24</v>
      </c>
      <c r="AT32" s="257" t="str">
        <f t="shared" si="3"/>
        <v>Baja</v>
      </c>
      <c r="AU32" s="255">
        <f t="shared" si="4"/>
        <v>0.24</v>
      </c>
      <c r="AV32" s="257" t="str">
        <f t="shared" si="5"/>
        <v>Leve</v>
      </c>
      <c r="AW32" s="255">
        <f t="shared" si="6"/>
        <v>0</v>
      </c>
      <c r="AX32" s="258" t="str">
        <f t="shared" si="7"/>
        <v>Bajo</v>
      </c>
      <c r="AY32" s="254" t="s">
        <v>105</v>
      </c>
      <c r="AZ32" s="262" t="s">
        <v>679</v>
      </c>
      <c r="BA32" s="253" t="s">
        <v>193</v>
      </c>
      <c r="BB32" s="263">
        <v>44652</v>
      </c>
      <c r="BC32" s="264">
        <v>44896</v>
      </c>
      <c r="BD32" s="265" t="s">
        <v>680</v>
      </c>
      <c r="BE32" s="266">
        <v>1</v>
      </c>
      <c r="BF32" s="266" t="s">
        <v>681</v>
      </c>
      <c r="BG32" s="266">
        <v>1</v>
      </c>
      <c r="BH32" s="266" t="s">
        <v>540</v>
      </c>
      <c r="BI32" s="266">
        <v>1</v>
      </c>
      <c r="BJ32" s="267" t="s">
        <v>541</v>
      </c>
      <c r="BK32" s="268" t="s">
        <v>682</v>
      </c>
      <c r="BL32" s="269" t="s">
        <v>683</v>
      </c>
      <c r="BM32" s="268" t="s">
        <v>684</v>
      </c>
      <c r="BN32" s="259"/>
      <c r="BO32" s="260"/>
      <c r="BP32" s="260"/>
      <c r="BQ32" s="260"/>
      <c r="BR32" s="259" t="s">
        <v>778</v>
      </c>
    </row>
    <row r="33" spans="1:70" ht="104.25" customHeight="1">
      <c r="A33" s="378"/>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253">
        <v>2</v>
      </c>
      <c r="AK33" s="261" t="s">
        <v>685</v>
      </c>
      <c r="AL33" s="253" t="str">
        <f t="shared" si="0"/>
        <v>Probabilidad</v>
      </c>
      <c r="AM33" s="254" t="s">
        <v>100</v>
      </c>
      <c r="AN33" s="254" t="s">
        <v>101</v>
      </c>
      <c r="AO33" s="255" t="str">
        <f t="shared" si="1"/>
        <v>40%</v>
      </c>
      <c r="AP33" s="254" t="s">
        <v>102</v>
      </c>
      <c r="AQ33" s="254" t="s">
        <v>103</v>
      </c>
      <c r="AR33" s="254" t="s">
        <v>104</v>
      </c>
      <c r="AS33" s="256">
        <f t="shared" si="2"/>
        <v>0</v>
      </c>
      <c r="AT33" s="257" t="str">
        <f t="shared" si="3"/>
        <v>Muy Baja</v>
      </c>
      <c r="AU33" s="255">
        <f t="shared" si="4"/>
        <v>0</v>
      </c>
      <c r="AV33" s="257" t="str">
        <f t="shared" si="5"/>
        <v>Leve</v>
      </c>
      <c r="AW33" s="255">
        <f t="shared" si="6"/>
        <v>0</v>
      </c>
      <c r="AX33" s="258" t="str">
        <f t="shared" si="7"/>
        <v>Bajo</v>
      </c>
      <c r="AY33" s="254" t="s">
        <v>105</v>
      </c>
      <c r="AZ33" s="262" t="s">
        <v>685</v>
      </c>
      <c r="BA33" s="253" t="s">
        <v>193</v>
      </c>
      <c r="BB33" s="263">
        <v>44652</v>
      </c>
      <c r="BC33" s="264">
        <v>44896</v>
      </c>
      <c r="BD33" s="265" t="s">
        <v>680</v>
      </c>
      <c r="BE33" s="253">
        <v>2</v>
      </c>
      <c r="BF33" s="266" t="s">
        <v>681</v>
      </c>
      <c r="BG33" s="253">
        <v>2</v>
      </c>
      <c r="BH33" s="266" t="s">
        <v>540</v>
      </c>
      <c r="BI33" s="253">
        <v>2</v>
      </c>
      <c r="BJ33" s="267" t="s">
        <v>541</v>
      </c>
      <c r="BK33" s="268" t="s">
        <v>686</v>
      </c>
      <c r="BL33" s="269" t="s">
        <v>687</v>
      </c>
      <c r="BM33" s="268" t="s">
        <v>688</v>
      </c>
      <c r="BN33" s="259"/>
      <c r="BO33" s="260"/>
      <c r="BP33" s="260"/>
      <c r="BQ33" s="260"/>
      <c r="BR33" s="259" t="s">
        <v>778</v>
      </c>
    </row>
    <row r="34" spans="1:70" ht="27.75" customHeight="1">
      <c r="A34" s="147"/>
      <c r="B34" s="147"/>
      <c r="C34" s="147"/>
      <c r="D34" s="147"/>
      <c r="E34" s="147"/>
      <c r="F34" s="32"/>
      <c r="G34" s="148"/>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70" ht="16.5" customHeight="1">
      <c r="A35" s="147"/>
      <c r="B35" s="147"/>
      <c r="C35" s="147"/>
      <c r="D35" s="147"/>
      <c r="E35" s="147"/>
      <c r="F35" s="32"/>
      <c r="G35" s="148"/>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70" ht="16.5" customHeight="1">
      <c r="A36" s="147"/>
      <c r="B36" s="147"/>
      <c r="C36" s="147"/>
      <c r="D36" s="147"/>
      <c r="E36" s="147"/>
      <c r="F36" s="32"/>
      <c r="G36" s="148"/>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70" ht="16.5" customHeight="1">
      <c r="A37" s="147"/>
      <c r="B37" s="147"/>
      <c r="C37" s="147"/>
      <c r="D37" s="147"/>
      <c r="E37" s="147"/>
      <c r="F37" s="32"/>
      <c r="G37" s="148"/>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70" ht="16.5" customHeight="1">
      <c r="A38" s="147"/>
      <c r="B38" s="147"/>
      <c r="C38" s="147"/>
      <c r="D38" s="147"/>
      <c r="E38" s="147"/>
      <c r="F38" s="32"/>
      <c r="G38" s="148"/>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70" ht="16.5" customHeight="1">
      <c r="A39" s="147"/>
      <c r="B39" s="147"/>
      <c r="C39" s="147"/>
      <c r="D39" s="147"/>
      <c r="E39" s="147"/>
      <c r="F39" s="32"/>
      <c r="G39" s="148"/>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70" ht="16.5" customHeight="1">
      <c r="A40" s="147"/>
      <c r="B40" s="147"/>
      <c r="C40" s="147"/>
      <c r="D40" s="147"/>
      <c r="E40" s="147"/>
      <c r="F40" s="32"/>
      <c r="G40" s="148"/>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70" ht="16.5" customHeight="1">
      <c r="A41" s="147"/>
      <c r="B41" s="147"/>
      <c r="C41" s="147"/>
      <c r="D41" s="147"/>
      <c r="E41" s="147"/>
      <c r="F41" s="32"/>
      <c r="G41" s="148"/>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row r="42" spans="1:70" ht="16.5" customHeight="1">
      <c r="A42" s="147"/>
      <c r="B42" s="147"/>
      <c r="C42" s="147"/>
      <c r="D42" s="147"/>
      <c r="E42" s="147"/>
      <c r="F42" s="32"/>
      <c r="G42" s="148"/>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row>
    <row r="43" spans="1:70" ht="16.5" customHeight="1">
      <c r="A43" s="147"/>
      <c r="B43" s="147"/>
      <c r="C43" s="147"/>
      <c r="D43" s="147"/>
      <c r="E43" s="147"/>
      <c r="F43" s="32"/>
      <c r="G43" s="148"/>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row>
    <row r="44" spans="1:70" ht="16.5" customHeight="1">
      <c r="A44" s="147"/>
      <c r="B44" s="147"/>
      <c r="C44" s="147"/>
      <c r="D44" s="147"/>
      <c r="E44" s="147"/>
      <c r="F44" s="32"/>
      <c r="G44" s="148"/>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row>
    <row r="45" spans="1:70" ht="16.5" customHeight="1">
      <c r="A45" s="147"/>
      <c r="B45" s="147"/>
      <c r="C45" s="147"/>
      <c r="D45" s="147"/>
      <c r="E45" s="147"/>
      <c r="F45" s="32"/>
      <c r="G45" s="148"/>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row>
    <row r="46" spans="1:70" ht="16.5" customHeight="1">
      <c r="A46" s="147"/>
      <c r="B46" s="147"/>
      <c r="C46" s="147"/>
      <c r="D46" s="147"/>
      <c r="E46" s="147"/>
      <c r="F46" s="32"/>
      <c r="G46" s="148"/>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1:70" ht="16.5" customHeight="1">
      <c r="A47" s="147"/>
      <c r="B47" s="147"/>
      <c r="C47" s="147"/>
      <c r="D47" s="147"/>
      <c r="E47" s="147"/>
      <c r="F47" s="32"/>
      <c r="G47" s="148"/>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row>
    <row r="48" spans="1:70" ht="16.5" customHeight="1">
      <c r="A48" s="147"/>
      <c r="B48" s="147"/>
      <c r="C48" s="147"/>
      <c r="D48" s="147"/>
      <c r="E48" s="147"/>
      <c r="F48" s="32"/>
      <c r="G48" s="148"/>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row>
    <row r="49" spans="1:62" ht="16.5" customHeight="1">
      <c r="A49" s="147"/>
      <c r="B49" s="147"/>
      <c r="C49" s="147"/>
      <c r="D49" s="147"/>
      <c r="E49" s="147"/>
      <c r="F49" s="32"/>
      <c r="G49" s="148"/>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row>
    <row r="50" spans="1:62" ht="16.5" customHeight="1">
      <c r="A50" s="147"/>
      <c r="B50" s="147"/>
      <c r="C50" s="147"/>
      <c r="D50" s="147"/>
      <c r="E50" s="147"/>
      <c r="F50" s="32"/>
      <c r="G50" s="148"/>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row>
    <row r="51" spans="1:62" ht="16.5" customHeight="1">
      <c r="A51" s="147"/>
      <c r="B51" s="147"/>
      <c r="C51" s="147"/>
      <c r="D51" s="147"/>
      <c r="E51" s="147"/>
      <c r="F51" s="32"/>
      <c r="G51" s="148"/>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1:62" ht="16.5" customHeight="1">
      <c r="A52" s="147"/>
      <c r="B52" s="147"/>
      <c r="C52" s="147"/>
      <c r="D52" s="147"/>
      <c r="E52" s="147"/>
      <c r="F52" s="32"/>
      <c r="G52" s="148"/>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row>
    <row r="53" spans="1:62" ht="16.5" customHeight="1">
      <c r="A53" s="147"/>
      <c r="B53" s="147"/>
      <c r="C53" s="147"/>
      <c r="D53" s="147"/>
      <c r="E53" s="147"/>
      <c r="F53" s="32"/>
      <c r="G53" s="148"/>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row>
    <row r="54" spans="1:62" ht="16.5" customHeight="1">
      <c r="A54" s="147"/>
      <c r="B54" s="147"/>
      <c r="C54" s="147"/>
      <c r="D54" s="147"/>
      <c r="E54" s="147"/>
      <c r="F54" s="32"/>
      <c r="G54" s="148"/>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row>
    <row r="55" spans="1:62" ht="16.5" customHeight="1">
      <c r="A55" s="147"/>
      <c r="B55" s="147"/>
      <c r="C55" s="147"/>
      <c r="D55" s="147"/>
      <c r="E55" s="147"/>
      <c r="F55" s="32"/>
      <c r="G55" s="148"/>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row>
    <row r="56" spans="1:62" ht="16.5" customHeight="1">
      <c r="A56" s="147"/>
      <c r="B56" s="147"/>
      <c r="C56" s="147"/>
      <c r="D56" s="147"/>
      <c r="E56" s="147"/>
      <c r="F56" s="32"/>
      <c r="G56" s="148"/>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row>
    <row r="57" spans="1:62" ht="16.5" customHeight="1">
      <c r="A57" s="147"/>
      <c r="B57" s="147"/>
      <c r="C57" s="147"/>
      <c r="D57" s="147"/>
      <c r="E57" s="147"/>
      <c r="F57" s="32"/>
      <c r="G57" s="148"/>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row>
    <row r="58" spans="1:62" ht="16.5" customHeight="1">
      <c r="A58" s="147"/>
      <c r="B58" s="147"/>
      <c r="C58" s="147"/>
      <c r="D58" s="147"/>
      <c r="E58" s="147"/>
      <c r="F58" s="32"/>
      <c r="G58" s="148"/>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row>
    <row r="59" spans="1:62" ht="16.5" customHeight="1">
      <c r="A59" s="147"/>
      <c r="B59" s="147"/>
      <c r="C59" s="147"/>
      <c r="D59" s="147"/>
      <c r="E59" s="147"/>
      <c r="F59" s="32"/>
      <c r="G59" s="148"/>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row>
    <row r="60" spans="1:62" ht="16.5" customHeight="1">
      <c r="A60" s="147"/>
      <c r="B60" s="147"/>
      <c r="C60" s="147"/>
      <c r="D60" s="147"/>
      <c r="E60" s="147"/>
      <c r="F60" s="32"/>
      <c r="G60" s="148"/>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row>
    <row r="61" spans="1:62" ht="16.5" customHeight="1">
      <c r="A61" s="147"/>
      <c r="B61" s="147"/>
      <c r="C61" s="147"/>
      <c r="D61" s="147"/>
      <c r="E61" s="147"/>
      <c r="F61" s="32"/>
      <c r="G61" s="148"/>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row>
    <row r="62" spans="1:62" ht="16.5" customHeight="1">
      <c r="A62" s="147"/>
      <c r="B62" s="147"/>
      <c r="C62" s="147"/>
      <c r="D62" s="147"/>
      <c r="E62" s="147"/>
      <c r="F62" s="32"/>
      <c r="G62" s="148"/>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row>
    <row r="63" spans="1:62" ht="16.5" customHeight="1">
      <c r="A63" s="147"/>
      <c r="B63" s="147"/>
      <c r="C63" s="147"/>
      <c r="D63" s="147"/>
      <c r="E63" s="147"/>
      <c r="F63" s="32"/>
      <c r="G63" s="148"/>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row>
    <row r="64" spans="1:62" ht="16.5" customHeight="1">
      <c r="A64" s="147"/>
      <c r="B64" s="147"/>
      <c r="C64" s="147"/>
      <c r="D64" s="147"/>
      <c r="E64" s="147"/>
      <c r="F64" s="32"/>
      <c r="G64" s="148"/>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row>
    <row r="65" spans="1:62" ht="16.5" customHeight="1">
      <c r="A65" s="147"/>
      <c r="B65" s="147"/>
      <c r="C65" s="147"/>
      <c r="D65" s="147"/>
      <c r="E65" s="147"/>
      <c r="F65" s="32"/>
      <c r="G65" s="148"/>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row>
    <row r="66" spans="1:62" ht="16.5" customHeight="1">
      <c r="A66" s="147"/>
      <c r="B66" s="147"/>
      <c r="C66" s="147"/>
      <c r="D66" s="147"/>
      <c r="E66" s="147"/>
      <c r="F66" s="32"/>
      <c r="G66" s="148"/>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row>
    <row r="67" spans="1:62" ht="16.5" customHeight="1">
      <c r="A67" s="147"/>
      <c r="B67" s="147"/>
      <c r="C67" s="147"/>
      <c r="D67" s="147"/>
      <c r="E67" s="147"/>
      <c r="F67" s="32"/>
      <c r="G67" s="148"/>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row>
    <row r="68" spans="1:62" ht="16.5" customHeight="1">
      <c r="A68" s="147"/>
      <c r="B68" s="147"/>
      <c r="C68" s="147"/>
      <c r="D68" s="147"/>
      <c r="E68" s="147"/>
      <c r="F68" s="32"/>
      <c r="G68" s="148"/>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row>
    <row r="69" spans="1:62" ht="16.5" customHeight="1">
      <c r="A69" s="147"/>
      <c r="B69" s="147"/>
      <c r="C69" s="147"/>
      <c r="D69" s="147"/>
      <c r="E69" s="147"/>
      <c r="F69" s="32"/>
      <c r="G69" s="148"/>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row>
    <row r="70" spans="1:62" ht="16.5" customHeight="1">
      <c r="A70" s="147"/>
      <c r="B70" s="147"/>
      <c r="C70" s="147"/>
      <c r="D70" s="147"/>
      <c r="E70" s="147"/>
      <c r="F70" s="32"/>
      <c r="G70" s="148"/>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row>
    <row r="71" spans="1:62" ht="16.5" customHeight="1">
      <c r="A71" s="147"/>
      <c r="B71" s="147"/>
      <c r="C71" s="147"/>
      <c r="D71" s="147"/>
      <c r="E71" s="147"/>
      <c r="F71" s="32"/>
      <c r="G71" s="148"/>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row>
    <row r="72" spans="1:62" ht="16.5" customHeight="1">
      <c r="A72" s="147"/>
      <c r="B72" s="147"/>
      <c r="C72" s="147"/>
      <c r="D72" s="147"/>
      <c r="E72" s="147"/>
      <c r="F72" s="32"/>
      <c r="G72" s="148"/>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row>
    <row r="73" spans="1:62" ht="16.5" customHeight="1">
      <c r="A73" s="147"/>
      <c r="B73" s="147"/>
      <c r="C73" s="147"/>
      <c r="D73" s="147"/>
      <c r="E73" s="147"/>
      <c r="F73" s="32"/>
      <c r="G73" s="148"/>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row>
    <row r="74" spans="1:62" ht="16.5" customHeight="1">
      <c r="A74" s="147"/>
      <c r="B74" s="147"/>
      <c r="C74" s="147"/>
      <c r="D74" s="147"/>
      <c r="E74" s="147"/>
      <c r="F74" s="32"/>
      <c r="G74" s="148"/>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row>
    <row r="75" spans="1:62" ht="16.5" customHeight="1">
      <c r="A75" s="147"/>
      <c r="B75" s="147"/>
      <c r="C75" s="147"/>
      <c r="D75" s="147"/>
      <c r="E75" s="147"/>
      <c r="F75" s="32"/>
      <c r="G75" s="148"/>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row>
    <row r="76" spans="1:62" ht="16.5" customHeight="1">
      <c r="A76" s="147"/>
      <c r="B76" s="147"/>
      <c r="C76" s="147"/>
      <c r="D76" s="147"/>
      <c r="E76" s="147"/>
      <c r="F76" s="32"/>
      <c r="G76" s="148"/>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row>
    <row r="77" spans="1:62" ht="16.5" customHeight="1">
      <c r="A77" s="147"/>
      <c r="B77" s="147"/>
      <c r="C77" s="147"/>
      <c r="D77" s="147"/>
      <c r="E77" s="147"/>
      <c r="F77" s="32"/>
      <c r="G77" s="148"/>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row>
    <row r="78" spans="1:62" ht="16.5" customHeight="1">
      <c r="A78" s="147"/>
      <c r="B78" s="147"/>
      <c r="C78" s="147"/>
      <c r="D78" s="147"/>
      <c r="E78" s="147"/>
      <c r="F78" s="32"/>
      <c r="G78" s="148"/>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row>
    <row r="79" spans="1:62" ht="16.5" customHeight="1">
      <c r="A79" s="147"/>
      <c r="B79" s="147"/>
      <c r="C79" s="147"/>
      <c r="D79" s="147"/>
      <c r="E79" s="147"/>
      <c r="F79" s="32"/>
      <c r="G79" s="148"/>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row>
    <row r="80" spans="1:62" ht="16.5" customHeight="1">
      <c r="A80" s="147"/>
      <c r="B80" s="147"/>
      <c r="C80" s="147"/>
      <c r="D80" s="147"/>
      <c r="E80" s="147"/>
      <c r="F80" s="32"/>
      <c r="G80" s="148"/>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row>
    <row r="81" spans="1:62" ht="16.5" customHeight="1">
      <c r="A81" s="147"/>
      <c r="B81" s="147"/>
      <c r="C81" s="147"/>
      <c r="D81" s="147"/>
      <c r="E81" s="147"/>
      <c r="F81" s="32"/>
      <c r="G81" s="148"/>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row>
    <row r="82" spans="1:62" ht="16.5" customHeight="1">
      <c r="A82" s="147"/>
      <c r="B82" s="147"/>
      <c r="C82" s="147"/>
      <c r="D82" s="147"/>
      <c r="E82" s="147"/>
      <c r="F82" s="32"/>
      <c r="G82" s="148"/>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row>
    <row r="83" spans="1:62" ht="16.5" customHeight="1">
      <c r="A83" s="147"/>
      <c r="B83" s="147"/>
      <c r="C83" s="147"/>
      <c r="D83" s="147"/>
      <c r="E83" s="147"/>
      <c r="F83" s="32"/>
      <c r="G83" s="148"/>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62" ht="16.5" customHeight="1">
      <c r="A84" s="147"/>
      <c r="B84" s="147"/>
      <c r="C84" s="147"/>
      <c r="D84" s="147"/>
      <c r="E84" s="147"/>
      <c r="F84" s="32"/>
      <c r="G84" s="148"/>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row>
    <row r="85" spans="1:62" ht="16.5" customHeight="1">
      <c r="A85" s="147"/>
      <c r="B85" s="147"/>
      <c r="C85" s="147"/>
      <c r="D85" s="147"/>
      <c r="E85" s="147"/>
      <c r="F85" s="32"/>
      <c r="G85" s="148"/>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row>
    <row r="86" spans="1:62" ht="16.5" customHeight="1">
      <c r="A86" s="147"/>
      <c r="B86" s="147"/>
      <c r="C86" s="147"/>
      <c r="D86" s="147"/>
      <c r="E86" s="147"/>
      <c r="F86" s="32"/>
      <c r="G86" s="148"/>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row>
    <row r="87" spans="1:62" ht="16.5" customHeight="1">
      <c r="A87" s="147"/>
      <c r="B87" s="147"/>
      <c r="C87" s="147"/>
      <c r="D87" s="147"/>
      <c r="E87" s="147"/>
      <c r="F87" s="32"/>
      <c r="G87" s="148"/>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row>
    <row r="88" spans="1:62" ht="16.5" customHeight="1">
      <c r="A88" s="147"/>
      <c r="B88" s="147"/>
      <c r="C88" s="147"/>
      <c r="D88" s="147"/>
      <c r="E88" s="147"/>
      <c r="F88" s="32"/>
      <c r="G88" s="148"/>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row>
    <row r="89" spans="1:62" ht="16.5" customHeight="1">
      <c r="A89" s="147"/>
      <c r="B89" s="147"/>
      <c r="C89" s="147"/>
      <c r="D89" s="147"/>
      <c r="E89" s="147"/>
      <c r="F89" s="32"/>
      <c r="G89" s="148"/>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row>
    <row r="90" spans="1:62" ht="16.5" customHeight="1">
      <c r="A90" s="147"/>
      <c r="B90" s="147"/>
      <c r="C90" s="147"/>
      <c r="D90" s="147"/>
      <c r="E90" s="147"/>
      <c r="F90" s="32"/>
      <c r="G90" s="148"/>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row>
    <row r="91" spans="1:62" ht="16.5" customHeight="1">
      <c r="A91" s="147"/>
      <c r="B91" s="147"/>
      <c r="C91" s="147"/>
      <c r="D91" s="147"/>
      <c r="E91" s="147"/>
      <c r="F91" s="32"/>
      <c r="G91" s="148"/>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row>
    <row r="92" spans="1:62" ht="16.5" customHeight="1">
      <c r="A92" s="147"/>
      <c r="B92" s="147"/>
      <c r="C92" s="147"/>
      <c r="D92" s="147"/>
      <c r="E92" s="147"/>
      <c r="F92" s="32"/>
      <c r="G92" s="148"/>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row>
    <row r="93" spans="1:62" ht="16.5" customHeight="1">
      <c r="A93" s="147"/>
      <c r="B93" s="147"/>
      <c r="C93" s="147"/>
      <c r="D93" s="147"/>
      <c r="E93" s="147"/>
      <c r="F93" s="32"/>
      <c r="G93" s="148"/>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row>
    <row r="94" spans="1:62" ht="16.5" customHeight="1">
      <c r="A94" s="147"/>
      <c r="B94" s="147"/>
      <c r="C94" s="147"/>
      <c r="D94" s="147"/>
      <c r="E94" s="147"/>
      <c r="F94" s="32"/>
      <c r="G94" s="148"/>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row>
    <row r="95" spans="1:62" ht="16.5" customHeight="1">
      <c r="A95" s="147"/>
      <c r="B95" s="147"/>
      <c r="C95" s="147"/>
      <c r="D95" s="147"/>
      <c r="E95" s="147"/>
      <c r="F95" s="32"/>
      <c r="G95" s="148"/>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row>
    <row r="96" spans="1:62" ht="16.5" customHeight="1">
      <c r="A96" s="147"/>
      <c r="B96" s="147"/>
      <c r="C96" s="147"/>
      <c r="D96" s="147"/>
      <c r="E96" s="147"/>
      <c r="F96" s="32"/>
      <c r="G96" s="148"/>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row>
    <row r="97" spans="1:62" ht="16.5" customHeight="1">
      <c r="A97" s="147"/>
      <c r="B97" s="147"/>
      <c r="C97" s="147"/>
      <c r="D97" s="147"/>
      <c r="E97" s="147"/>
      <c r="F97" s="32"/>
      <c r="G97" s="148"/>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row>
    <row r="98" spans="1:62" ht="16.5" customHeight="1">
      <c r="A98" s="147"/>
      <c r="B98" s="147"/>
      <c r="C98" s="147"/>
      <c r="D98" s="147"/>
      <c r="E98" s="147"/>
      <c r="F98" s="32"/>
      <c r="G98" s="148"/>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row>
    <row r="99" spans="1:62" ht="16.5" customHeight="1">
      <c r="A99" s="147"/>
      <c r="B99" s="147"/>
      <c r="C99" s="147"/>
      <c r="D99" s="147"/>
      <c r="E99" s="147"/>
      <c r="F99" s="32"/>
      <c r="G99" s="148"/>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row>
    <row r="100" spans="1:62" ht="16.5" customHeight="1">
      <c r="A100" s="147"/>
      <c r="B100" s="147"/>
      <c r="C100" s="147"/>
      <c r="D100" s="147"/>
      <c r="E100" s="147"/>
      <c r="F100" s="32"/>
      <c r="G100" s="148"/>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row>
    <row r="101" spans="1:62" ht="16.5" customHeight="1">
      <c r="A101" s="147"/>
      <c r="B101" s="147"/>
      <c r="C101" s="147"/>
      <c r="D101" s="147"/>
      <c r="E101" s="147"/>
      <c r="F101" s="32"/>
      <c r="G101" s="148"/>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row>
    <row r="102" spans="1:62" ht="16.5" customHeight="1">
      <c r="A102" s="147"/>
      <c r="B102" s="147"/>
      <c r="C102" s="147"/>
      <c r="D102" s="147"/>
      <c r="E102" s="147"/>
      <c r="F102" s="32"/>
      <c r="G102" s="148"/>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row>
    <row r="103" spans="1:62" ht="16.5" customHeight="1">
      <c r="A103" s="147"/>
      <c r="B103" s="147"/>
      <c r="C103" s="147"/>
      <c r="D103" s="147"/>
      <c r="E103" s="147"/>
      <c r="F103" s="32"/>
      <c r="G103" s="148"/>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row>
    <row r="104" spans="1:62" ht="16.5" customHeight="1">
      <c r="A104" s="147"/>
      <c r="B104" s="147"/>
      <c r="C104" s="147"/>
      <c r="D104" s="147"/>
      <c r="E104" s="147"/>
      <c r="F104" s="32"/>
      <c r="G104" s="148"/>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row>
    <row r="105" spans="1:62" ht="16.5" customHeight="1">
      <c r="A105" s="147"/>
      <c r="B105" s="147"/>
      <c r="C105" s="147"/>
      <c r="D105" s="147"/>
      <c r="E105" s="147"/>
      <c r="F105" s="32"/>
      <c r="G105" s="148"/>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row>
    <row r="106" spans="1:62" ht="16.5" customHeight="1">
      <c r="A106" s="147"/>
      <c r="B106" s="147"/>
      <c r="C106" s="147"/>
      <c r="D106" s="147"/>
      <c r="E106" s="147"/>
      <c r="F106" s="32"/>
      <c r="G106" s="148"/>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row>
    <row r="107" spans="1:62" ht="16.5" customHeight="1">
      <c r="A107" s="147"/>
      <c r="B107" s="147"/>
      <c r="C107" s="147"/>
      <c r="D107" s="147"/>
      <c r="E107" s="147"/>
      <c r="F107" s="32"/>
      <c r="G107" s="148"/>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row>
    <row r="108" spans="1:62" ht="16.5" customHeight="1">
      <c r="A108" s="147"/>
      <c r="B108" s="147"/>
      <c r="C108" s="147"/>
      <c r="D108" s="147"/>
      <c r="E108" s="147"/>
      <c r="F108" s="32"/>
      <c r="G108" s="148"/>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row>
    <row r="109" spans="1:62" ht="16.5" customHeight="1">
      <c r="A109" s="147"/>
      <c r="B109" s="147"/>
      <c r="C109" s="147"/>
      <c r="D109" s="147"/>
      <c r="E109" s="147"/>
      <c r="F109" s="32"/>
      <c r="G109" s="148"/>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row>
    <row r="110" spans="1:62" ht="16.5" customHeight="1">
      <c r="A110" s="147"/>
      <c r="B110" s="147"/>
      <c r="C110" s="147"/>
      <c r="D110" s="147"/>
      <c r="E110" s="147"/>
      <c r="F110" s="32"/>
      <c r="G110" s="148"/>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row>
    <row r="111" spans="1:62" ht="16.5" customHeight="1">
      <c r="A111" s="147"/>
      <c r="B111" s="147"/>
      <c r="C111" s="147"/>
      <c r="D111" s="147"/>
      <c r="E111" s="147"/>
      <c r="F111" s="32"/>
      <c r="G111" s="148"/>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row>
    <row r="112" spans="1:62" ht="16.5" customHeight="1">
      <c r="A112" s="147"/>
      <c r="B112" s="147"/>
      <c r="C112" s="147"/>
      <c r="D112" s="147"/>
      <c r="E112" s="147"/>
      <c r="F112" s="32"/>
      <c r="G112" s="148"/>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row>
    <row r="113" spans="1:62" ht="16.5" customHeight="1">
      <c r="A113" s="147"/>
      <c r="B113" s="147"/>
      <c r="C113" s="147"/>
      <c r="D113" s="147"/>
      <c r="E113" s="147"/>
      <c r="F113" s="32"/>
      <c r="G113" s="148"/>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row>
    <row r="114" spans="1:62" ht="16.5" customHeight="1">
      <c r="A114" s="147"/>
      <c r="B114" s="147"/>
      <c r="C114" s="147"/>
      <c r="D114" s="147"/>
      <c r="E114" s="147"/>
      <c r="F114" s="32"/>
      <c r="G114" s="148"/>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row>
    <row r="115" spans="1:62" ht="16.5" customHeight="1">
      <c r="A115" s="147"/>
      <c r="B115" s="147"/>
      <c r="C115" s="147"/>
      <c r="D115" s="147"/>
      <c r="E115" s="147"/>
      <c r="F115" s="32"/>
      <c r="G115" s="148"/>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row>
    <row r="116" spans="1:62" ht="16.5" customHeight="1">
      <c r="A116" s="147"/>
      <c r="B116" s="147"/>
      <c r="C116" s="147"/>
      <c r="D116" s="147"/>
      <c r="E116" s="147"/>
      <c r="F116" s="32"/>
      <c r="G116" s="148"/>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row>
    <row r="117" spans="1:62" ht="16.5" customHeight="1">
      <c r="A117" s="147"/>
      <c r="B117" s="147"/>
      <c r="C117" s="147"/>
      <c r="D117" s="147"/>
      <c r="E117" s="147"/>
      <c r="F117" s="32"/>
      <c r="G117" s="148"/>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row>
    <row r="118" spans="1:62" ht="16.5" customHeight="1">
      <c r="A118" s="147"/>
      <c r="B118" s="147"/>
      <c r="C118" s="147"/>
      <c r="D118" s="147"/>
      <c r="E118" s="147"/>
      <c r="F118" s="32"/>
      <c r="G118" s="148"/>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row>
    <row r="119" spans="1:62" ht="16.5" customHeight="1">
      <c r="A119" s="147"/>
      <c r="B119" s="147"/>
      <c r="C119" s="147"/>
      <c r="D119" s="147"/>
      <c r="E119" s="147"/>
      <c r="F119" s="32"/>
      <c r="G119" s="148"/>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row>
    <row r="120" spans="1:62" ht="16.5" customHeight="1">
      <c r="A120" s="147"/>
      <c r="B120" s="147"/>
      <c r="C120" s="147"/>
      <c r="D120" s="147"/>
      <c r="E120" s="147"/>
      <c r="F120" s="32"/>
      <c r="G120" s="148"/>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row>
    <row r="121" spans="1:62" ht="16.5" customHeight="1">
      <c r="A121" s="147"/>
      <c r="B121" s="147"/>
      <c r="C121" s="147"/>
      <c r="D121" s="147"/>
      <c r="E121" s="147"/>
      <c r="F121" s="32"/>
      <c r="G121" s="148"/>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row>
    <row r="122" spans="1:62" ht="16.5" customHeight="1">
      <c r="A122" s="147"/>
      <c r="B122" s="147"/>
      <c r="C122" s="147"/>
      <c r="D122" s="147"/>
      <c r="E122" s="147"/>
      <c r="F122" s="32"/>
      <c r="G122" s="148"/>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row>
    <row r="123" spans="1:62" ht="16.5" customHeight="1">
      <c r="A123" s="147"/>
      <c r="B123" s="147"/>
      <c r="C123" s="147"/>
      <c r="D123" s="147"/>
      <c r="E123" s="147"/>
      <c r="F123" s="32"/>
      <c r="G123" s="148"/>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row>
    <row r="124" spans="1:62" ht="16.5" customHeight="1">
      <c r="A124" s="147"/>
      <c r="B124" s="147"/>
      <c r="C124" s="147"/>
      <c r="D124" s="147"/>
      <c r="E124" s="147"/>
      <c r="F124" s="32"/>
      <c r="G124" s="148"/>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row>
    <row r="125" spans="1:62" ht="16.5" customHeight="1">
      <c r="A125" s="147"/>
      <c r="B125" s="147"/>
      <c r="C125" s="147"/>
      <c r="D125" s="147"/>
      <c r="E125" s="147"/>
      <c r="F125" s="32"/>
      <c r="G125" s="148"/>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row>
    <row r="126" spans="1:62" ht="16.5" customHeight="1">
      <c r="A126" s="147"/>
      <c r="B126" s="147"/>
      <c r="C126" s="147"/>
      <c r="D126" s="147"/>
      <c r="E126" s="147"/>
      <c r="F126" s="32"/>
      <c r="G126" s="148"/>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row>
    <row r="127" spans="1:62" ht="16.5" customHeight="1">
      <c r="A127" s="147"/>
      <c r="B127" s="147"/>
      <c r="C127" s="147"/>
      <c r="D127" s="147"/>
      <c r="E127" s="147"/>
      <c r="F127" s="32"/>
      <c r="G127" s="148"/>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row>
    <row r="128" spans="1:62" ht="16.5" customHeight="1">
      <c r="A128" s="147"/>
      <c r="B128" s="147"/>
      <c r="C128" s="147"/>
      <c r="D128" s="147"/>
      <c r="E128" s="147"/>
      <c r="F128" s="32"/>
      <c r="G128" s="148"/>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row>
    <row r="129" spans="1:62" ht="16.5" customHeight="1">
      <c r="A129" s="147"/>
      <c r="B129" s="147"/>
      <c r="C129" s="147"/>
      <c r="D129" s="147"/>
      <c r="E129" s="147"/>
      <c r="F129" s="32"/>
      <c r="G129" s="148"/>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row>
    <row r="130" spans="1:62" ht="16.5" customHeight="1">
      <c r="A130" s="147"/>
      <c r="B130" s="147"/>
      <c r="C130" s="147"/>
      <c r="D130" s="147"/>
      <c r="E130" s="147"/>
      <c r="F130" s="32"/>
      <c r="G130" s="148"/>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row>
    <row r="131" spans="1:62" ht="16.5" customHeight="1">
      <c r="A131" s="147"/>
      <c r="B131" s="147"/>
      <c r="C131" s="147"/>
      <c r="D131" s="147"/>
      <c r="E131" s="147"/>
      <c r="F131" s="32"/>
      <c r="G131" s="148"/>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row>
    <row r="132" spans="1:62" ht="16.5" customHeight="1">
      <c r="A132" s="147"/>
      <c r="B132" s="147"/>
      <c r="C132" s="147"/>
      <c r="D132" s="147"/>
      <c r="E132" s="147"/>
      <c r="F132" s="32"/>
      <c r="G132" s="148"/>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row>
    <row r="133" spans="1:62" ht="16.5" customHeight="1">
      <c r="A133" s="147"/>
      <c r="B133" s="147"/>
      <c r="C133" s="147"/>
      <c r="D133" s="147"/>
      <c r="E133" s="147"/>
      <c r="F133" s="32"/>
      <c r="G133" s="148"/>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row>
    <row r="134" spans="1:62" ht="16.5" customHeight="1">
      <c r="A134" s="147"/>
      <c r="B134" s="147"/>
      <c r="C134" s="147"/>
      <c r="D134" s="147"/>
      <c r="E134" s="147"/>
      <c r="F134" s="32"/>
      <c r="G134" s="148"/>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row>
    <row r="135" spans="1:62" ht="16.5" customHeight="1">
      <c r="A135" s="147"/>
      <c r="B135" s="147"/>
      <c r="C135" s="147"/>
      <c r="D135" s="147"/>
      <c r="E135" s="147"/>
      <c r="F135" s="32"/>
      <c r="G135" s="148"/>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row>
    <row r="136" spans="1:62" ht="16.5" customHeight="1">
      <c r="A136" s="147"/>
      <c r="B136" s="147"/>
      <c r="C136" s="147"/>
      <c r="D136" s="147"/>
      <c r="E136" s="147"/>
      <c r="F136" s="32"/>
      <c r="G136" s="148"/>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row>
    <row r="137" spans="1:62" ht="16.5" customHeight="1">
      <c r="A137" s="147"/>
      <c r="B137" s="147"/>
      <c r="C137" s="147"/>
      <c r="D137" s="147"/>
      <c r="E137" s="147"/>
      <c r="F137" s="32"/>
      <c r="G137" s="148"/>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row>
    <row r="138" spans="1:62" ht="16.5" customHeight="1">
      <c r="A138" s="147"/>
      <c r="B138" s="147"/>
      <c r="C138" s="147"/>
      <c r="D138" s="147"/>
      <c r="E138" s="147"/>
      <c r="F138" s="32"/>
      <c r="G138" s="148"/>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row>
    <row r="139" spans="1:62" ht="16.5" customHeight="1">
      <c r="A139" s="147"/>
      <c r="B139" s="147"/>
      <c r="C139" s="147"/>
      <c r="D139" s="147"/>
      <c r="E139" s="147"/>
      <c r="F139" s="32"/>
      <c r="G139" s="148"/>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row>
    <row r="140" spans="1:62" ht="16.5" customHeight="1">
      <c r="A140" s="147"/>
      <c r="B140" s="147"/>
      <c r="C140" s="147"/>
      <c r="D140" s="147"/>
      <c r="E140" s="147"/>
      <c r="F140" s="32"/>
      <c r="G140" s="148"/>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row>
    <row r="141" spans="1:62" ht="16.5" customHeight="1">
      <c r="A141" s="147"/>
      <c r="B141" s="147"/>
      <c r="C141" s="147"/>
      <c r="D141" s="147"/>
      <c r="E141" s="147"/>
      <c r="F141" s="32"/>
      <c r="G141" s="148"/>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row>
    <row r="142" spans="1:62" ht="16.5" customHeight="1">
      <c r="A142" s="147"/>
      <c r="B142" s="147"/>
      <c r="C142" s="147"/>
      <c r="D142" s="147"/>
      <c r="E142" s="147"/>
      <c r="F142" s="32"/>
      <c r="G142" s="148"/>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row>
    <row r="143" spans="1:62" ht="16.5" customHeight="1">
      <c r="A143" s="147"/>
      <c r="B143" s="147"/>
      <c r="C143" s="147"/>
      <c r="D143" s="147"/>
      <c r="E143" s="147"/>
      <c r="F143" s="32"/>
      <c r="G143" s="148"/>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row>
    <row r="144" spans="1:62" ht="16.5" customHeight="1">
      <c r="A144" s="147"/>
      <c r="B144" s="147"/>
      <c r="C144" s="147"/>
      <c r="D144" s="147"/>
      <c r="E144" s="147"/>
      <c r="F144" s="32"/>
      <c r="G144" s="148"/>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row>
    <row r="145" spans="1:62" ht="16.5" customHeight="1">
      <c r="A145" s="147"/>
      <c r="B145" s="147"/>
      <c r="C145" s="147"/>
      <c r="D145" s="147"/>
      <c r="E145" s="147"/>
      <c r="F145" s="32"/>
      <c r="G145" s="148"/>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row>
    <row r="146" spans="1:62" ht="16.5" customHeight="1">
      <c r="A146" s="147"/>
      <c r="B146" s="147"/>
      <c r="C146" s="147"/>
      <c r="D146" s="147"/>
      <c r="E146" s="147"/>
      <c r="F146" s="32"/>
      <c r="G146" s="148"/>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row>
    <row r="147" spans="1:62" ht="16.5" customHeight="1">
      <c r="A147" s="147"/>
      <c r="B147" s="147"/>
      <c r="C147" s="147"/>
      <c r="D147" s="147"/>
      <c r="E147" s="147"/>
      <c r="F147" s="32"/>
      <c r="G147" s="148"/>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row>
    <row r="148" spans="1:62" ht="16.5" customHeight="1">
      <c r="A148" s="147"/>
      <c r="B148" s="147"/>
      <c r="C148" s="147"/>
      <c r="D148" s="147"/>
      <c r="E148" s="147"/>
      <c r="F148" s="32"/>
      <c r="G148" s="148"/>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row>
    <row r="149" spans="1:62" ht="16.5" customHeight="1">
      <c r="A149" s="147"/>
      <c r="B149" s="147"/>
      <c r="C149" s="147"/>
      <c r="D149" s="147"/>
      <c r="E149" s="147"/>
      <c r="F149" s="32"/>
      <c r="G149" s="148"/>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row>
    <row r="150" spans="1:62" ht="16.5" customHeight="1">
      <c r="A150" s="147"/>
      <c r="B150" s="147"/>
      <c r="C150" s="147"/>
      <c r="D150" s="147"/>
      <c r="E150" s="147"/>
      <c r="F150" s="32"/>
      <c r="G150" s="148"/>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row>
    <row r="151" spans="1:62" ht="16.5" customHeight="1">
      <c r="A151" s="147"/>
      <c r="B151" s="147"/>
      <c r="C151" s="147"/>
      <c r="D151" s="147"/>
      <c r="E151" s="147"/>
      <c r="F151" s="32"/>
      <c r="G151" s="148"/>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row>
    <row r="152" spans="1:62" ht="16.5" customHeight="1">
      <c r="A152" s="147"/>
      <c r="B152" s="147"/>
      <c r="C152" s="147"/>
      <c r="D152" s="147"/>
      <c r="E152" s="147"/>
      <c r="F152" s="32"/>
      <c r="G152" s="148"/>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row>
    <row r="153" spans="1:62" ht="16.5" customHeight="1">
      <c r="A153" s="147"/>
      <c r="B153" s="147"/>
      <c r="C153" s="147"/>
      <c r="D153" s="147"/>
      <c r="E153" s="147"/>
      <c r="F153" s="32"/>
      <c r="G153" s="148"/>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row>
    <row r="154" spans="1:62" ht="16.5" customHeight="1">
      <c r="A154" s="147"/>
      <c r="B154" s="147"/>
      <c r="C154" s="147"/>
      <c r="D154" s="147"/>
      <c r="E154" s="147"/>
      <c r="F154" s="32"/>
      <c r="G154" s="148"/>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row>
    <row r="155" spans="1:62" ht="16.5" customHeight="1">
      <c r="A155" s="147"/>
      <c r="B155" s="147"/>
      <c r="C155" s="147"/>
      <c r="D155" s="147"/>
      <c r="E155" s="147"/>
      <c r="F155" s="32"/>
      <c r="G155" s="148"/>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row>
    <row r="156" spans="1:62" ht="16.5" customHeight="1">
      <c r="A156" s="147"/>
      <c r="B156" s="147"/>
      <c r="C156" s="147"/>
      <c r="D156" s="147"/>
      <c r="E156" s="147"/>
      <c r="F156" s="32"/>
      <c r="G156" s="148"/>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row>
    <row r="157" spans="1:62" ht="16.5" customHeight="1">
      <c r="A157" s="147"/>
      <c r="B157" s="147"/>
      <c r="C157" s="147"/>
      <c r="D157" s="147"/>
      <c r="E157" s="147"/>
      <c r="F157" s="32"/>
      <c r="G157" s="148"/>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row>
    <row r="158" spans="1:62" ht="16.5" customHeight="1">
      <c r="A158" s="147"/>
      <c r="B158" s="147"/>
      <c r="C158" s="147"/>
      <c r="D158" s="147"/>
      <c r="E158" s="147"/>
      <c r="F158" s="32"/>
      <c r="G158" s="148"/>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row>
    <row r="159" spans="1:62" ht="16.5" customHeight="1">
      <c r="A159" s="147"/>
      <c r="B159" s="147"/>
      <c r="C159" s="147"/>
      <c r="D159" s="147"/>
      <c r="E159" s="147"/>
      <c r="F159" s="32"/>
      <c r="G159" s="148"/>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row>
    <row r="160" spans="1:62" ht="16.5" customHeight="1">
      <c r="A160" s="147"/>
      <c r="B160" s="147"/>
      <c r="C160" s="147"/>
      <c r="D160" s="147"/>
      <c r="E160" s="147"/>
      <c r="F160" s="32"/>
      <c r="G160" s="148"/>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row>
    <row r="161" spans="1:62" ht="16.5" customHeight="1">
      <c r="A161" s="147"/>
      <c r="B161" s="147"/>
      <c r="C161" s="147"/>
      <c r="D161" s="147"/>
      <c r="E161" s="147"/>
      <c r="F161" s="32"/>
      <c r="G161" s="148"/>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row>
    <row r="162" spans="1:62" ht="16.5" customHeight="1">
      <c r="A162" s="147"/>
      <c r="B162" s="147"/>
      <c r="C162" s="147"/>
      <c r="D162" s="147"/>
      <c r="E162" s="147"/>
      <c r="F162" s="32"/>
      <c r="G162" s="148"/>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row>
    <row r="163" spans="1:62" ht="16.5" customHeight="1">
      <c r="A163" s="147"/>
      <c r="B163" s="147"/>
      <c r="C163" s="147"/>
      <c r="D163" s="147"/>
      <c r="E163" s="147"/>
      <c r="F163" s="32"/>
      <c r="G163" s="148"/>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row>
    <row r="164" spans="1:62" ht="16.5" customHeight="1">
      <c r="A164" s="147"/>
      <c r="B164" s="147"/>
      <c r="C164" s="147"/>
      <c r="D164" s="147"/>
      <c r="E164" s="147"/>
      <c r="F164" s="32"/>
      <c r="G164" s="148"/>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row>
    <row r="165" spans="1:62" ht="16.5" customHeight="1">
      <c r="A165" s="147"/>
      <c r="B165" s="147"/>
      <c r="C165" s="147"/>
      <c r="D165" s="147"/>
      <c r="E165" s="147"/>
      <c r="F165" s="32"/>
      <c r="G165" s="148"/>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row>
    <row r="166" spans="1:62" ht="16.5" customHeight="1">
      <c r="A166" s="147"/>
      <c r="B166" s="147"/>
      <c r="C166" s="147"/>
      <c r="D166" s="147"/>
      <c r="E166" s="147"/>
      <c r="F166" s="32"/>
      <c r="G166" s="148"/>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row>
    <row r="167" spans="1:62" ht="16.5" customHeight="1">
      <c r="A167" s="147"/>
      <c r="B167" s="147"/>
      <c r="C167" s="147"/>
      <c r="D167" s="147"/>
      <c r="E167" s="147"/>
      <c r="F167" s="32"/>
      <c r="G167" s="148"/>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row>
    <row r="168" spans="1:62" ht="16.5" customHeight="1">
      <c r="A168" s="147"/>
      <c r="B168" s="147"/>
      <c r="C168" s="147"/>
      <c r="D168" s="147"/>
      <c r="E168" s="147"/>
      <c r="F168" s="32"/>
      <c r="G168" s="148"/>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row>
    <row r="169" spans="1:62" ht="16.5" customHeight="1">
      <c r="A169" s="147"/>
      <c r="B169" s="147"/>
      <c r="C169" s="147"/>
      <c r="D169" s="147"/>
      <c r="E169" s="147"/>
      <c r="F169" s="32"/>
      <c r="G169" s="148"/>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row>
    <row r="170" spans="1:62" ht="16.5" customHeight="1">
      <c r="A170" s="147"/>
      <c r="B170" s="147"/>
      <c r="C170" s="147"/>
      <c r="D170" s="147"/>
      <c r="E170" s="147"/>
      <c r="F170" s="32"/>
      <c r="G170" s="148"/>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row>
    <row r="171" spans="1:62" ht="16.5" customHeight="1">
      <c r="A171" s="147"/>
      <c r="B171" s="147"/>
      <c r="C171" s="147"/>
      <c r="D171" s="147"/>
      <c r="E171" s="147"/>
      <c r="F171" s="32"/>
      <c r="G171" s="148"/>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row>
    <row r="172" spans="1:62" ht="16.5" customHeight="1">
      <c r="A172" s="147"/>
      <c r="B172" s="147"/>
      <c r="C172" s="147"/>
      <c r="D172" s="147"/>
      <c r="E172" s="147"/>
      <c r="F172" s="32"/>
      <c r="G172" s="148"/>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row>
    <row r="173" spans="1:62" ht="16.5" customHeight="1">
      <c r="A173" s="147"/>
      <c r="B173" s="147"/>
      <c r="C173" s="147"/>
      <c r="D173" s="147"/>
      <c r="E173" s="147"/>
      <c r="F173" s="32"/>
      <c r="G173" s="148"/>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row>
    <row r="174" spans="1:62" ht="16.5" customHeight="1">
      <c r="A174" s="147"/>
      <c r="B174" s="147"/>
      <c r="C174" s="147"/>
      <c r="D174" s="147"/>
      <c r="E174" s="147"/>
      <c r="F174" s="32"/>
      <c r="G174" s="148"/>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row>
    <row r="175" spans="1:62" ht="16.5" customHeight="1">
      <c r="A175" s="147"/>
      <c r="B175" s="147"/>
      <c r="C175" s="147"/>
      <c r="D175" s="147"/>
      <c r="E175" s="147"/>
      <c r="F175" s="32"/>
      <c r="G175" s="148"/>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row>
    <row r="176" spans="1:62" ht="16.5" customHeight="1">
      <c r="A176" s="147"/>
      <c r="B176" s="147"/>
      <c r="C176" s="147"/>
      <c r="D176" s="147"/>
      <c r="E176" s="147"/>
      <c r="F176" s="32"/>
      <c r="G176" s="148"/>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row>
    <row r="177" spans="1:62" ht="16.5" customHeight="1">
      <c r="A177" s="147"/>
      <c r="B177" s="147"/>
      <c r="C177" s="147"/>
      <c r="D177" s="147"/>
      <c r="E177" s="147"/>
      <c r="F177" s="32"/>
      <c r="G177" s="148"/>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row>
    <row r="178" spans="1:62" ht="16.5" customHeight="1">
      <c r="A178" s="147"/>
      <c r="B178" s="147"/>
      <c r="C178" s="147"/>
      <c r="D178" s="147"/>
      <c r="E178" s="147"/>
      <c r="F178" s="32"/>
      <c r="G178" s="148"/>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row>
    <row r="179" spans="1:62" ht="16.5" customHeight="1">
      <c r="A179" s="147"/>
      <c r="B179" s="147"/>
      <c r="C179" s="147"/>
      <c r="D179" s="147"/>
      <c r="E179" s="147"/>
      <c r="F179" s="32"/>
      <c r="G179" s="148"/>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row>
    <row r="180" spans="1:62" ht="16.5" customHeight="1">
      <c r="A180" s="147"/>
      <c r="B180" s="147"/>
      <c r="C180" s="147"/>
      <c r="D180" s="147"/>
      <c r="E180" s="147"/>
      <c r="F180" s="32"/>
      <c r="G180" s="148"/>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row>
    <row r="181" spans="1:62" ht="16.5" customHeight="1">
      <c r="A181" s="147"/>
      <c r="B181" s="147"/>
      <c r="C181" s="147"/>
      <c r="D181" s="147"/>
      <c r="E181" s="147"/>
      <c r="F181" s="32"/>
      <c r="G181" s="148"/>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row>
    <row r="182" spans="1:62" ht="16.5" customHeight="1">
      <c r="A182" s="147"/>
      <c r="B182" s="147"/>
      <c r="C182" s="147"/>
      <c r="D182" s="147"/>
      <c r="E182" s="147"/>
      <c r="F182" s="32"/>
      <c r="G182" s="148"/>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row>
    <row r="183" spans="1:62" ht="16.5" customHeight="1">
      <c r="A183" s="147"/>
      <c r="B183" s="147"/>
      <c r="C183" s="147"/>
      <c r="D183" s="147"/>
      <c r="E183" s="147"/>
      <c r="F183" s="32"/>
      <c r="G183" s="148"/>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row>
    <row r="184" spans="1:62" ht="16.5" customHeight="1">
      <c r="A184" s="147"/>
      <c r="B184" s="147"/>
      <c r="C184" s="147"/>
      <c r="D184" s="147"/>
      <c r="E184" s="147"/>
      <c r="F184" s="32"/>
      <c r="G184" s="148"/>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row>
    <row r="185" spans="1:62" ht="16.5" customHeight="1">
      <c r="A185" s="147"/>
      <c r="B185" s="147"/>
      <c r="C185" s="147"/>
      <c r="D185" s="147"/>
      <c r="E185" s="147"/>
      <c r="F185" s="32"/>
      <c r="G185" s="148"/>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row>
    <row r="186" spans="1:62" ht="16.5" customHeight="1">
      <c r="A186" s="147"/>
      <c r="B186" s="147"/>
      <c r="C186" s="147"/>
      <c r="D186" s="147"/>
      <c r="E186" s="147"/>
      <c r="F186" s="32"/>
      <c r="G186" s="148"/>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row>
    <row r="187" spans="1:62" ht="16.5" customHeight="1">
      <c r="A187" s="147"/>
      <c r="B187" s="147"/>
      <c r="C187" s="147"/>
      <c r="D187" s="147"/>
      <c r="E187" s="147"/>
      <c r="F187" s="32"/>
      <c r="G187" s="148"/>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row>
    <row r="188" spans="1:62" ht="16.5" customHeight="1">
      <c r="A188" s="147"/>
      <c r="B188" s="147"/>
      <c r="C188" s="147"/>
      <c r="D188" s="147"/>
      <c r="E188" s="147"/>
      <c r="F188" s="32"/>
      <c r="G188" s="148"/>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row>
    <row r="189" spans="1:62" ht="16.5" customHeight="1">
      <c r="A189" s="147"/>
      <c r="B189" s="147"/>
      <c r="C189" s="147"/>
      <c r="D189" s="147"/>
      <c r="E189" s="147"/>
      <c r="F189" s="32"/>
      <c r="G189" s="148"/>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row>
    <row r="190" spans="1:62" ht="16.5" customHeight="1">
      <c r="A190" s="147"/>
      <c r="B190" s="147"/>
      <c r="C190" s="147"/>
      <c r="D190" s="147"/>
      <c r="E190" s="147"/>
      <c r="F190" s="32"/>
      <c r="G190" s="148"/>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row>
    <row r="191" spans="1:62" ht="16.5" customHeight="1">
      <c r="A191" s="147"/>
      <c r="B191" s="147"/>
      <c r="C191" s="147"/>
      <c r="D191" s="147"/>
      <c r="E191" s="147"/>
      <c r="F191" s="32"/>
      <c r="G191" s="148"/>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row>
    <row r="192" spans="1:62" ht="16.5" customHeight="1">
      <c r="A192" s="147"/>
      <c r="B192" s="147"/>
      <c r="C192" s="147"/>
      <c r="D192" s="147"/>
      <c r="E192" s="147"/>
      <c r="F192" s="32"/>
      <c r="G192" s="148"/>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row>
    <row r="193" spans="1:62" ht="16.5" customHeight="1">
      <c r="A193" s="147"/>
      <c r="B193" s="147"/>
      <c r="C193" s="147"/>
      <c r="D193" s="147"/>
      <c r="E193" s="147"/>
      <c r="F193" s="32"/>
      <c r="G193" s="148"/>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row>
    <row r="194" spans="1:62" ht="16.5" customHeight="1">
      <c r="A194" s="147"/>
      <c r="B194" s="147"/>
      <c r="C194" s="147"/>
      <c r="D194" s="147"/>
      <c r="E194" s="147"/>
      <c r="F194" s="32"/>
      <c r="G194" s="148"/>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row>
    <row r="195" spans="1:62" ht="16.5" customHeight="1">
      <c r="A195" s="147"/>
      <c r="B195" s="147"/>
      <c r="C195" s="147"/>
      <c r="D195" s="147"/>
      <c r="E195" s="147"/>
      <c r="F195" s="32"/>
      <c r="G195" s="148"/>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row>
    <row r="196" spans="1:62" ht="16.5" customHeight="1">
      <c r="A196" s="147"/>
      <c r="B196" s="147"/>
      <c r="C196" s="147"/>
      <c r="D196" s="147"/>
      <c r="E196" s="147"/>
      <c r="F196" s="32"/>
      <c r="G196" s="148"/>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row>
    <row r="197" spans="1:62" ht="16.5" customHeight="1">
      <c r="A197" s="147"/>
      <c r="B197" s="147"/>
      <c r="C197" s="147"/>
      <c r="D197" s="147"/>
      <c r="E197" s="147"/>
      <c r="F197" s="32"/>
      <c r="G197" s="148"/>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row>
    <row r="198" spans="1:62" ht="16.5" customHeight="1">
      <c r="A198" s="147"/>
      <c r="B198" s="147"/>
      <c r="C198" s="147"/>
      <c r="D198" s="147"/>
      <c r="E198" s="147"/>
      <c r="F198" s="32"/>
      <c r="G198" s="148"/>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row>
    <row r="199" spans="1:62" ht="16.5" customHeight="1">
      <c r="A199" s="147"/>
      <c r="B199" s="147"/>
      <c r="C199" s="147"/>
      <c r="D199" s="147"/>
      <c r="E199" s="147"/>
      <c r="F199" s="32"/>
      <c r="G199" s="148"/>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row>
    <row r="200" spans="1:62" ht="16.5" customHeight="1">
      <c r="A200" s="147"/>
      <c r="B200" s="147"/>
      <c r="C200" s="147"/>
      <c r="D200" s="147"/>
      <c r="E200" s="147"/>
      <c r="F200" s="32"/>
      <c r="G200" s="148"/>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row>
    <row r="201" spans="1:62" ht="16.5" customHeight="1">
      <c r="A201" s="147"/>
      <c r="B201" s="147"/>
      <c r="C201" s="147"/>
      <c r="D201" s="147"/>
      <c r="E201" s="147"/>
      <c r="F201" s="32"/>
      <c r="G201" s="148"/>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row>
    <row r="202" spans="1:62" ht="16.5" customHeight="1">
      <c r="A202" s="147"/>
      <c r="B202" s="147"/>
      <c r="C202" s="147"/>
      <c r="D202" s="147"/>
      <c r="E202" s="147"/>
      <c r="F202" s="32"/>
      <c r="G202" s="148"/>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row>
    <row r="203" spans="1:62" ht="16.5" customHeight="1">
      <c r="A203" s="147"/>
      <c r="B203" s="147"/>
      <c r="C203" s="147"/>
      <c r="D203" s="147"/>
      <c r="E203" s="147"/>
      <c r="F203" s="32"/>
      <c r="G203" s="148"/>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row>
    <row r="204" spans="1:62" ht="16.5" customHeight="1">
      <c r="A204" s="147"/>
      <c r="B204" s="147"/>
      <c r="C204" s="147"/>
      <c r="D204" s="147"/>
      <c r="E204" s="147"/>
      <c r="F204" s="32"/>
      <c r="G204" s="148"/>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row>
    <row r="205" spans="1:62" ht="16.5" customHeight="1">
      <c r="A205" s="147"/>
      <c r="B205" s="147"/>
      <c r="C205" s="147"/>
      <c r="D205" s="147"/>
      <c r="E205" s="147"/>
      <c r="F205" s="32"/>
      <c r="G205" s="148"/>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row>
    <row r="206" spans="1:62" ht="16.5" customHeight="1">
      <c r="A206" s="147"/>
      <c r="B206" s="147"/>
      <c r="C206" s="147"/>
      <c r="D206" s="147"/>
      <c r="E206" s="147"/>
      <c r="F206" s="32"/>
      <c r="G206" s="148"/>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row>
    <row r="207" spans="1:62" ht="16.5" customHeight="1">
      <c r="A207" s="147"/>
      <c r="B207" s="147"/>
      <c r="C207" s="147"/>
      <c r="D207" s="147"/>
      <c r="E207" s="147"/>
      <c r="F207" s="32"/>
      <c r="G207" s="148"/>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row>
    <row r="208" spans="1:62" ht="16.5" customHeight="1">
      <c r="A208" s="147"/>
      <c r="B208" s="147"/>
      <c r="C208" s="147"/>
      <c r="D208" s="147"/>
      <c r="E208" s="147"/>
      <c r="F208" s="32"/>
      <c r="G208" s="148"/>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row>
    <row r="209" spans="1:62" ht="16.5" customHeight="1">
      <c r="A209" s="147"/>
      <c r="B209" s="147"/>
      <c r="C209" s="147"/>
      <c r="D209" s="147"/>
      <c r="E209" s="147"/>
      <c r="F209" s="32"/>
      <c r="G209" s="148"/>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row>
    <row r="210" spans="1:62" ht="16.5" customHeight="1">
      <c r="A210" s="147"/>
      <c r="B210" s="147"/>
      <c r="C210" s="147"/>
      <c r="D210" s="147"/>
      <c r="E210" s="147"/>
      <c r="F210" s="32"/>
      <c r="G210" s="148"/>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row>
    <row r="211" spans="1:62" ht="16.5" customHeight="1">
      <c r="A211" s="147"/>
      <c r="B211" s="147"/>
      <c r="C211" s="147"/>
      <c r="D211" s="147"/>
      <c r="E211" s="147"/>
      <c r="F211" s="32"/>
      <c r="G211" s="148"/>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row>
    <row r="212" spans="1:62" ht="16.5" customHeight="1">
      <c r="A212" s="147"/>
      <c r="B212" s="147"/>
      <c r="C212" s="147"/>
      <c r="D212" s="147"/>
      <c r="E212" s="147"/>
      <c r="F212" s="32"/>
      <c r="G212" s="148"/>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row>
    <row r="213" spans="1:62" ht="16.5" customHeight="1">
      <c r="A213" s="147"/>
      <c r="B213" s="147"/>
      <c r="C213" s="147"/>
      <c r="D213" s="147"/>
      <c r="E213" s="147"/>
      <c r="F213" s="32"/>
      <c r="G213" s="148"/>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row>
    <row r="214" spans="1:62" ht="16.5" customHeight="1">
      <c r="A214" s="147"/>
      <c r="B214" s="147"/>
      <c r="C214" s="147"/>
      <c r="D214" s="147"/>
      <c r="E214" s="147"/>
      <c r="F214" s="32"/>
      <c r="G214" s="148"/>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row>
    <row r="215" spans="1:62" ht="16.5" customHeight="1">
      <c r="A215" s="147"/>
      <c r="B215" s="147"/>
      <c r="C215" s="147"/>
      <c r="D215" s="147"/>
      <c r="E215" s="147"/>
      <c r="F215" s="32"/>
      <c r="G215" s="148"/>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row>
    <row r="216" spans="1:62" ht="16.5" customHeight="1">
      <c r="A216" s="147"/>
      <c r="B216" s="147"/>
      <c r="C216" s="147"/>
      <c r="D216" s="147"/>
      <c r="E216" s="147"/>
      <c r="F216" s="32"/>
      <c r="G216" s="148"/>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row>
    <row r="217" spans="1:62" ht="16.5" customHeight="1">
      <c r="A217" s="147"/>
      <c r="B217" s="147"/>
      <c r="C217" s="147"/>
      <c r="D217" s="147"/>
      <c r="E217" s="147"/>
      <c r="F217" s="32"/>
      <c r="G217" s="148"/>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row>
    <row r="218" spans="1:62" ht="16.5" customHeight="1">
      <c r="A218" s="147"/>
      <c r="B218" s="147"/>
      <c r="C218" s="147"/>
      <c r="D218" s="147"/>
      <c r="E218" s="147"/>
      <c r="F218" s="32"/>
      <c r="G218" s="148"/>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row>
    <row r="219" spans="1:62" ht="16.5" customHeight="1">
      <c r="A219" s="147"/>
      <c r="B219" s="147"/>
      <c r="C219" s="147"/>
      <c r="D219" s="147"/>
      <c r="E219" s="147"/>
      <c r="F219" s="32"/>
      <c r="G219" s="148"/>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row>
    <row r="220" spans="1:62" ht="16.5" customHeight="1">
      <c r="A220" s="147"/>
      <c r="B220" s="147"/>
      <c r="C220" s="147"/>
      <c r="D220" s="147"/>
      <c r="E220" s="147"/>
      <c r="F220" s="32"/>
      <c r="G220" s="148"/>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row>
    <row r="221" spans="1:62" ht="16.5" customHeight="1">
      <c r="A221" s="147"/>
      <c r="B221" s="147"/>
      <c r="C221" s="147"/>
      <c r="D221" s="147"/>
      <c r="E221" s="147"/>
      <c r="F221" s="32"/>
      <c r="G221" s="148"/>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row>
    <row r="222" spans="1:62" ht="16.5" customHeight="1">
      <c r="A222" s="147"/>
      <c r="B222" s="147"/>
      <c r="C222" s="147"/>
      <c r="D222" s="147"/>
      <c r="E222" s="147"/>
      <c r="F222" s="32"/>
      <c r="G222" s="148"/>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row>
    <row r="223" spans="1:62" ht="16.5" customHeight="1">
      <c r="A223" s="147"/>
      <c r="B223" s="147"/>
      <c r="C223" s="147"/>
      <c r="D223" s="147"/>
      <c r="E223" s="147"/>
      <c r="F223" s="32"/>
      <c r="G223" s="148"/>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row>
    <row r="224" spans="1:62" ht="16.5" customHeight="1">
      <c r="A224" s="147"/>
      <c r="B224" s="147"/>
      <c r="C224" s="147"/>
      <c r="D224" s="147"/>
      <c r="E224" s="147"/>
      <c r="F224" s="32"/>
      <c r="G224" s="148"/>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row>
    <row r="225" spans="1:62" ht="16.5" customHeight="1">
      <c r="A225" s="147"/>
      <c r="B225" s="147"/>
      <c r="C225" s="147"/>
      <c r="D225" s="147"/>
      <c r="E225" s="147"/>
      <c r="F225" s="32"/>
      <c r="G225" s="148"/>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row>
    <row r="226" spans="1:62" ht="16.5" customHeight="1">
      <c r="A226" s="147"/>
      <c r="B226" s="147"/>
      <c r="C226" s="147"/>
      <c r="D226" s="147"/>
      <c r="E226" s="147"/>
      <c r="F226" s="32"/>
      <c r="G226" s="148"/>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row>
    <row r="227" spans="1:62" ht="16.5" customHeight="1">
      <c r="A227" s="147"/>
      <c r="B227" s="147"/>
      <c r="C227" s="147"/>
      <c r="D227" s="147"/>
      <c r="E227" s="147"/>
      <c r="F227" s="32"/>
      <c r="G227" s="148"/>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row>
    <row r="228" spans="1:62" ht="16.5" customHeight="1">
      <c r="A228" s="147"/>
      <c r="B228" s="147"/>
      <c r="C228" s="147"/>
      <c r="D228" s="147"/>
      <c r="E228" s="147"/>
      <c r="F228" s="32"/>
      <c r="G228" s="148"/>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row>
    <row r="229" spans="1:62" ht="16.5" customHeight="1">
      <c r="A229" s="147"/>
      <c r="B229" s="147"/>
      <c r="C229" s="147"/>
      <c r="D229" s="147"/>
      <c r="E229" s="147"/>
      <c r="F229" s="32"/>
      <c r="G229" s="148"/>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row>
    <row r="230" spans="1:62" ht="16.5" customHeight="1">
      <c r="A230" s="147"/>
      <c r="B230" s="147"/>
      <c r="C230" s="147"/>
      <c r="D230" s="147"/>
      <c r="E230" s="147"/>
      <c r="F230" s="32"/>
      <c r="G230" s="148"/>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row>
    <row r="231" spans="1:62" ht="16.5" customHeight="1">
      <c r="A231" s="147"/>
      <c r="B231" s="147"/>
      <c r="C231" s="147"/>
      <c r="D231" s="147"/>
      <c r="E231" s="147"/>
      <c r="F231" s="32"/>
      <c r="G231" s="148"/>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row>
    <row r="232" spans="1:62" ht="16.5" customHeight="1">
      <c r="A232" s="147"/>
      <c r="B232" s="147"/>
      <c r="C232" s="147"/>
      <c r="D232" s="147"/>
      <c r="E232" s="147"/>
      <c r="F232" s="32"/>
      <c r="G232" s="148"/>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row>
    <row r="233" spans="1:62" ht="16.5" customHeight="1">
      <c r="A233" s="147"/>
      <c r="B233" s="147"/>
      <c r="C233" s="147"/>
      <c r="D233" s="147"/>
      <c r="E233" s="147"/>
      <c r="F233" s="32"/>
      <c r="G233" s="148"/>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row>
    <row r="234" spans="1:62" ht="15.75" customHeight="1">
      <c r="AZ234" s="1"/>
      <c r="BA234" s="1"/>
    </row>
    <row r="235" spans="1:62" ht="15.75" customHeight="1">
      <c r="AZ235" s="1"/>
      <c r="BA235" s="1"/>
    </row>
    <row r="236" spans="1:62" ht="15.75" customHeight="1">
      <c r="AZ236" s="1"/>
      <c r="BA236" s="1"/>
    </row>
    <row r="237" spans="1:62" ht="15.75" customHeight="1">
      <c r="AZ237" s="1"/>
      <c r="BA237" s="1"/>
    </row>
    <row r="238" spans="1:62" ht="15.75" customHeight="1">
      <c r="AZ238" s="1"/>
      <c r="BA238" s="1"/>
    </row>
    <row r="239" spans="1:62" ht="15.75" customHeight="1">
      <c r="AZ239" s="1"/>
      <c r="BA239" s="1"/>
    </row>
    <row r="240" spans="1:62" ht="15.75" customHeight="1">
      <c r="AZ240" s="1"/>
      <c r="BA240" s="1"/>
    </row>
    <row r="241" spans="52:53" ht="15.75" customHeight="1">
      <c r="AZ241" s="1"/>
      <c r="BA241" s="1"/>
    </row>
    <row r="242" spans="52:53" ht="15.75" customHeight="1">
      <c r="AZ242" s="1"/>
      <c r="BA242" s="1"/>
    </row>
    <row r="243" spans="52:53" ht="15.75" customHeight="1">
      <c r="AZ243" s="1"/>
      <c r="BA243" s="1"/>
    </row>
    <row r="244" spans="52:53" ht="15.75" customHeight="1">
      <c r="AZ244" s="1"/>
      <c r="BA244" s="1"/>
    </row>
    <row r="245" spans="52:53" ht="15.75" customHeight="1">
      <c r="AZ245" s="1"/>
      <c r="BA245" s="1"/>
    </row>
    <row r="246" spans="52:53" ht="15.75" customHeight="1">
      <c r="AZ246" s="1"/>
      <c r="BA246" s="1"/>
    </row>
    <row r="247" spans="52:53" ht="15.75" customHeight="1">
      <c r="AZ247" s="1"/>
      <c r="BA247" s="1"/>
    </row>
    <row r="248" spans="52:53" ht="15.75" customHeight="1">
      <c r="AZ248" s="1"/>
      <c r="BA248" s="1"/>
    </row>
    <row r="249" spans="52:53" ht="15.75" customHeight="1">
      <c r="AZ249" s="1"/>
      <c r="BA249" s="1"/>
    </row>
    <row r="250" spans="52:53" ht="15.75" customHeight="1">
      <c r="AZ250" s="1"/>
      <c r="BA250" s="1"/>
    </row>
    <row r="251" spans="52:53" ht="15.75" customHeight="1">
      <c r="AZ251" s="1"/>
      <c r="BA251" s="1"/>
    </row>
    <row r="252" spans="52:53" ht="15.75" customHeight="1">
      <c r="AZ252" s="1"/>
      <c r="BA252" s="1"/>
    </row>
    <row r="253" spans="52:53" ht="15.75" customHeight="1">
      <c r="AZ253" s="1"/>
      <c r="BA253" s="1"/>
    </row>
    <row r="254" spans="52:53" ht="15.75" customHeight="1">
      <c r="AZ254" s="1"/>
      <c r="BA254" s="1"/>
    </row>
    <row r="255" spans="52:53" ht="15.75" customHeight="1">
      <c r="AZ255" s="1"/>
      <c r="BA255" s="1"/>
    </row>
    <row r="256" spans="52:53" ht="15.75" customHeight="1">
      <c r="AZ256" s="1"/>
      <c r="BA256" s="1"/>
    </row>
    <row r="257" spans="52:53" ht="15.75" customHeight="1">
      <c r="AZ257" s="1"/>
      <c r="BA257" s="1"/>
    </row>
    <row r="258" spans="52:53" ht="15.75" customHeight="1">
      <c r="AZ258" s="1"/>
      <c r="BA258" s="1"/>
    </row>
    <row r="259" spans="52:53" ht="15.75" customHeight="1">
      <c r="AZ259" s="1"/>
      <c r="BA259" s="1"/>
    </row>
    <row r="260" spans="52:53" ht="15.75" customHeight="1">
      <c r="AZ260" s="1"/>
      <c r="BA260" s="1"/>
    </row>
    <row r="261" spans="52:53" ht="15.75" customHeight="1">
      <c r="AZ261" s="1"/>
      <c r="BA261" s="1"/>
    </row>
    <row r="262" spans="52:53" ht="15.75" customHeight="1">
      <c r="AZ262" s="1"/>
      <c r="BA262" s="1"/>
    </row>
    <row r="263" spans="52:53" ht="15.75" customHeight="1">
      <c r="AZ263" s="1"/>
      <c r="BA263" s="1"/>
    </row>
    <row r="264" spans="52:53" ht="15.75" customHeight="1">
      <c r="AZ264" s="1"/>
      <c r="BA264" s="1"/>
    </row>
    <row r="265" spans="52:53" ht="15.75" customHeight="1">
      <c r="AZ265" s="1"/>
      <c r="BA265" s="1"/>
    </row>
    <row r="266" spans="52:53" ht="15.75" customHeight="1">
      <c r="AZ266" s="1"/>
      <c r="BA266" s="1"/>
    </row>
    <row r="267" spans="52:53" ht="15.75" customHeight="1">
      <c r="AZ267" s="1"/>
      <c r="BA267" s="1"/>
    </row>
    <row r="268" spans="52:53" ht="15.75" customHeight="1">
      <c r="AZ268" s="1"/>
      <c r="BA268" s="1"/>
    </row>
    <row r="269" spans="52:53" ht="15.75" customHeight="1">
      <c r="AZ269" s="1"/>
      <c r="BA269" s="1"/>
    </row>
    <row r="270" spans="52:53" ht="15.75" customHeight="1">
      <c r="AZ270" s="1"/>
      <c r="BA270" s="1"/>
    </row>
    <row r="271" spans="52:53" ht="15.75" customHeight="1">
      <c r="AZ271" s="1"/>
      <c r="BA271" s="1"/>
    </row>
    <row r="272" spans="52:53" ht="15.75" customHeight="1">
      <c r="AZ272" s="1"/>
      <c r="BA272" s="1"/>
    </row>
    <row r="273" spans="52:53" ht="15.75" customHeight="1">
      <c r="AZ273" s="1"/>
      <c r="BA273" s="1"/>
    </row>
    <row r="274" spans="52:53" ht="15.75" customHeight="1">
      <c r="AZ274" s="1"/>
      <c r="BA274" s="1"/>
    </row>
    <row r="275" spans="52:53" ht="15.75" customHeight="1">
      <c r="AZ275" s="1"/>
      <c r="BA275" s="1"/>
    </row>
    <row r="276" spans="52:53" ht="15.75" customHeight="1">
      <c r="AZ276" s="1"/>
      <c r="BA276" s="1"/>
    </row>
    <row r="277" spans="52:53" ht="15.75" customHeight="1">
      <c r="AZ277" s="1"/>
      <c r="BA277" s="1"/>
    </row>
    <row r="278" spans="52:53" ht="15.75" customHeight="1">
      <c r="AZ278" s="1"/>
      <c r="BA278" s="1"/>
    </row>
    <row r="279" spans="52:53" ht="15.75" customHeight="1">
      <c r="AZ279" s="1"/>
      <c r="BA279" s="1"/>
    </row>
    <row r="280" spans="52:53" ht="15.75" customHeight="1">
      <c r="AZ280" s="1"/>
      <c r="BA280" s="1"/>
    </row>
    <row r="281" spans="52:53" ht="15.75" customHeight="1">
      <c r="AZ281" s="1"/>
      <c r="BA281" s="1"/>
    </row>
    <row r="282" spans="52:53" ht="15.75" customHeight="1">
      <c r="AZ282" s="1"/>
      <c r="BA282" s="1"/>
    </row>
    <row r="283" spans="52:53" ht="15.75" customHeight="1">
      <c r="AZ283" s="1"/>
      <c r="BA283" s="1"/>
    </row>
    <row r="284" spans="52:53" ht="15.75" customHeight="1">
      <c r="AZ284" s="1"/>
      <c r="BA284" s="1"/>
    </row>
    <row r="285" spans="52:53" ht="15.75" customHeight="1">
      <c r="AZ285" s="1"/>
      <c r="BA285" s="1"/>
    </row>
    <row r="286" spans="52:53" ht="15.75" customHeight="1">
      <c r="AZ286" s="1"/>
      <c r="BA286" s="1"/>
    </row>
    <row r="287" spans="52:53" ht="15.75" customHeight="1">
      <c r="AZ287" s="1"/>
      <c r="BA287" s="1"/>
    </row>
    <row r="288" spans="52:53" ht="15.75" customHeight="1">
      <c r="AZ288" s="1"/>
      <c r="BA288" s="1"/>
    </row>
    <row r="289" spans="52:53" ht="15.75" customHeight="1">
      <c r="AZ289" s="1"/>
      <c r="BA289" s="1"/>
    </row>
    <row r="290" spans="52:53" ht="15.75" customHeight="1">
      <c r="AZ290" s="1"/>
      <c r="BA290" s="1"/>
    </row>
    <row r="291" spans="52:53" ht="15.75" customHeight="1">
      <c r="AZ291" s="1"/>
      <c r="BA291" s="1"/>
    </row>
    <row r="292" spans="52:53" ht="15.75" customHeight="1">
      <c r="AZ292" s="1"/>
      <c r="BA292" s="1"/>
    </row>
    <row r="293" spans="52:53" ht="15.75" customHeight="1">
      <c r="AZ293" s="1"/>
      <c r="BA293" s="1"/>
    </row>
    <row r="294" spans="52:53" ht="15.75" customHeight="1">
      <c r="AZ294" s="1"/>
      <c r="BA294" s="1"/>
    </row>
    <row r="295" spans="52:53" ht="15.75" customHeight="1">
      <c r="AZ295" s="1"/>
      <c r="BA295" s="1"/>
    </row>
    <row r="296" spans="52:53" ht="15.75" customHeight="1">
      <c r="AZ296" s="1"/>
      <c r="BA296" s="1"/>
    </row>
    <row r="297" spans="52:53" ht="15.75" customHeight="1">
      <c r="AZ297" s="1"/>
      <c r="BA297" s="1"/>
    </row>
    <row r="298" spans="52:53" ht="15.75" customHeight="1">
      <c r="AZ298" s="1"/>
      <c r="BA298" s="1"/>
    </row>
    <row r="299" spans="52:53" ht="15.75" customHeight="1">
      <c r="AZ299" s="1"/>
      <c r="BA299" s="1"/>
    </row>
    <row r="300" spans="52:53" ht="15.75" customHeight="1">
      <c r="AZ300" s="1"/>
      <c r="BA300" s="1"/>
    </row>
    <row r="301" spans="52:53" ht="15.75" customHeight="1">
      <c r="AZ301" s="1"/>
      <c r="BA301" s="1"/>
    </row>
    <row r="302" spans="52:53" ht="15.75" customHeight="1">
      <c r="AZ302" s="1"/>
      <c r="BA302" s="1"/>
    </row>
    <row r="303" spans="52:53" ht="15.75" customHeight="1">
      <c r="AZ303" s="1"/>
      <c r="BA303" s="1"/>
    </row>
    <row r="304" spans="52:53" ht="15.75" customHeight="1">
      <c r="AZ304" s="1"/>
      <c r="BA304" s="1"/>
    </row>
    <row r="305" spans="52:53" ht="15.75" customHeight="1">
      <c r="AZ305" s="1"/>
      <c r="BA305" s="1"/>
    </row>
    <row r="306" spans="52:53" ht="15.75" customHeight="1">
      <c r="AZ306" s="1"/>
      <c r="BA306" s="1"/>
    </row>
    <row r="307" spans="52:53" ht="15.75" customHeight="1">
      <c r="AZ307" s="1"/>
      <c r="BA307" s="1"/>
    </row>
    <row r="308" spans="52:53" ht="15.75" customHeight="1">
      <c r="AZ308" s="1"/>
      <c r="BA308" s="1"/>
    </row>
    <row r="309" spans="52:53" ht="15.75" customHeight="1">
      <c r="AZ309" s="1"/>
      <c r="BA309" s="1"/>
    </row>
    <row r="310" spans="52:53" ht="15.75" customHeight="1">
      <c r="AZ310" s="1"/>
      <c r="BA310" s="1"/>
    </row>
    <row r="311" spans="52:53" ht="15.75" customHeight="1">
      <c r="AZ311" s="1"/>
      <c r="BA311" s="1"/>
    </row>
    <row r="312" spans="52:53" ht="15.75" customHeight="1">
      <c r="AZ312" s="1"/>
      <c r="BA312" s="1"/>
    </row>
    <row r="313" spans="52:53" ht="15.75" customHeight="1">
      <c r="AZ313" s="1"/>
      <c r="BA313" s="1"/>
    </row>
    <row r="314" spans="52:53" ht="15.75" customHeight="1">
      <c r="AZ314" s="1"/>
      <c r="BA314" s="1"/>
    </row>
    <row r="315" spans="52:53" ht="15.75" customHeight="1">
      <c r="AZ315" s="1"/>
      <c r="BA315" s="1"/>
    </row>
    <row r="316" spans="52:53" ht="15.75" customHeight="1">
      <c r="AZ316" s="1"/>
      <c r="BA316" s="1"/>
    </row>
    <row r="317" spans="52:53" ht="15.75" customHeight="1">
      <c r="AZ317" s="1"/>
      <c r="BA317" s="1"/>
    </row>
    <row r="318" spans="52:53" ht="15.75" customHeight="1">
      <c r="AZ318" s="1"/>
      <c r="BA318" s="1"/>
    </row>
    <row r="319" spans="52:53" ht="15.75" customHeight="1">
      <c r="AZ319" s="1"/>
      <c r="BA319" s="1"/>
    </row>
    <row r="320" spans="52:53" ht="15.75" customHeight="1">
      <c r="AZ320" s="1"/>
      <c r="BA320" s="1"/>
    </row>
    <row r="321" spans="52:53" ht="15.75" customHeight="1">
      <c r="AZ321" s="1"/>
      <c r="BA321" s="1"/>
    </row>
    <row r="322" spans="52:53" ht="15.75" customHeight="1">
      <c r="AZ322" s="1"/>
      <c r="BA322" s="1"/>
    </row>
    <row r="323" spans="52:53" ht="15.75" customHeight="1">
      <c r="AZ323" s="1"/>
      <c r="BA323" s="1"/>
    </row>
    <row r="324" spans="52:53" ht="15.75" customHeight="1">
      <c r="AZ324" s="1"/>
      <c r="BA324" s="1"/>
    </row>
    <row r="325" spans="52:53" ht="15.75" customHeight="1">
      <c r="AZ325" s="1"/>
      <c r="BA325" s="1"/>
    </row>
    <row r="326" spans="52:53" ht="15.75" customHeight="1">
      <c r="AZ326" s="1"/>
      <c r="BA326" s="1"/>
    </row>
    <row r="327" spans="52:53" ht="15.75" customHeight="1">
      <c r="AZ327" s="1"/>
      <c r="BA327" s="1"/>
    </row>
    <row r="328" spans="52:53" ht="15.75" customHeight="1">
      <c r="AZ328" s="1"/>
      <c r="BA328" s="1"/>
    </row>
    <row r="329" spans="52:53" ht="15.75" customHeight="1">
      <c r="AZ329" s="1"/>
      <c r="BA329" s="1"/>
    </row>
    <row r="330" spans="52:53" ht="15.75" customHeight="1">
      <c r="AZ330" s="1"/>
      <c r="BA330" s="1"/>
    </row>
    <row r="331" spans="52:53" ht="15.75" customHeight="1">
      <c r="AZ331" s="1"/>
      <c r="BA331" s="1"/>
    </row>
    <row r="332" spans="52:53" ht="15.75" customHeight="1">
      <c r="AZ332" s="1"/>
      <c r="BA332" s="1"/>
    </row>
    <row r="333" spans="52:53" ht="15.75" customHeight="1">
      <c r="AZ333" s="1"/>
      <c r="BA333" s="1"/>
    </row>
    <row r="334" spans="52:53" ht="15.75" customHeight="1">
      <c r="AZ334" s="1"/>
      <c r="BA334" s="1"/>
    </row>
    <row r="335" spans="52:53" ht="15.75" customHeight="1">
      <c r="AZ335" s="1"/>
      <c r="BA335" s="1"/>
    </row>
    <row r="336" spans="52:53" ht="15.75" customHeight="1">
      <c r="AZ336" s="1"/>
      <c r="BA336" s="1"/>
    </row>
    <row r="337" spans="52:53" ht="15.75" customHeight="1">
      <c r="AZ337" s="1"/>
      <c r="BA337" s="1"/>
    </row>
    <row r="338" spans="52:53" ht="15.75" customHeight="1">
      <c r="AZ338" s="1"/>
      <c r="BA338" s="1"/>
    </row>
    <row r="339" spans="52:53" ht="15.75" customHeight="1">
      <c r="AZ339" s="1"/>
      <c r="BA339" s="1"/>
    </row>
    <row r="340" spans="52:53" ht="15.75" customHeight="1">
      <c r="AZ340" s="1"/>
      <c r="BA340" s="1"/>
    </row>
    <row r="341" spans="52:53" ht="15.75" customHeight="1">
      <c r="AZ341" s="1"/>
      <c r="BA341" s="1"/>
    </row>
    <row r="342" spans="52:53" ht="15.75" customHeight="1">
      <c r="AZ342" s="1"/>
      <c r="BA342" s="1"/>
    </row>
    <row r="343" spans="52:53" ht="15.75" customHeight="1">
      <c r="AZ343" s="1"/>
      <c r="BA343" s="1"/>
    </row>
    <row r="344" spans="52:53" ht="15.75" customHeight="1">
      <c r="AZ344" s="1"/>
      <c r="BA344" s="1"/>
    </row>
    <row r="345" spans="52:53" ht="15.75" customHeight="1">
      <c r="AZ345" s="1"/>
      <c r="BA345" s="1"/>
    </row>
    <row r="346" spans="52:53" ht="15.75" customHeight="1">
      <c r="AZ346" s="1"/>
      <c r="BA346" s="1"/>
    </row>
    <row r="347" spans="52:53" ht="15.75" customHeight="1">
      <c r="AZ347" s="1"/>
      <c r="BA347" s="1"/>
    </row>
    <row r="348" spans="52:53" ht="15.75" customHeight="1">
      <c r="AZ348" s="1"/>
      <c r="BA348" s="1"/>
    </row>
    <row r="349" spans="52:53" ht="15.75" customHeight="1">
      <c r="AZ349" s="1"/>
      <c r="BA349" s="1"/>
    </row>
    <row r="350" spans="52:53" ht="15.75" customHeight="1">
      <c r="AZ350" s="1"/>
      <c r="BA350" s="1"/>
    </row>
    <row r="351" spans="52:53" ht="15.75" customHeight="1">
      <c r="AZ351" s="1"/>
      <c r="BA351" s="1"/>
    </row>
    <row r="352" spans="52:53" ht="15.75" customHeight="1">
      <c r="AZ352" s="1"/>
      <c r="BA352" s="1"/>
    </row>
    <row r="353" spans="52:53" ht="15.75" customHeight="1">
      <c r="AZ353" s="1"/>
      <c r="BA353" s="1"/>
    </row>
    <row r="354" spans="52:53" ht="15.75" customHeight="1">
      <c r="AZ354" s="1"/>
      <c r="BA354" s="1"/>
    </row>
    <row r="355" spans="52:53" ht="15.75" customHeight="1">
      <c r="AZ355" s="1"/>
      <c r="BA355" s="1"/>
    </row>
    <row r="356" spans="52:53" ht="15.75" customHeight="1">
      <c r="AZ356" s="1"/>
      <c r="BA356" s="1"/>
    </row>
    <row r="357" spans="52:53" ht="15.75" customHeight="1">
      <c r="AZ357" s="1"/>
      <c r="BA357" s="1"/>
    </row>
    <row r="358" spans="52:53" ht="15.75" customHeight="1">
      <c r="AZ358" s="1"/>
      <c r="BA358" s="1"/>
    </row>
    <row r="359" spans="52:53" ht="15.75" customHeight="1">
      <c r="AZ359" s="1"/>
      <c r="BA359" s="1"/>
    </row>
    <row r="360" spans="52:53" ht="15.75" customHeight="1">
      <c r="AZ360" s="1"/>
      <c r="BA360" s="1"/>
    </row>
    <row r="361" spans="52:53" ht="15.75" customHeight="1">
      <c r="AZ361" s="1"/>
      <c r="BA361" s="1"/>
    </row>
    <row r="362" spans="52:53" ht="15.75" customHeight="1">
      <c r="AZ362" s="1"/>
      <c r="BA362" s="1"/>
    </row>
    <row r="363" spans="52:53" ht="15.75" customHeight="1">
      <c r="AZ363" s="1"/>
      <c r="BA363" s="1"/>
    </row>
    <row r="364" spans="52:53" ht="15.75" customHeight="1">
      <c r="AZ364" s="1"/>
      <c r="BA364" s="1"/>
    </row>
    <row r="365" spans="52:53" ht="15.75" customHeight="1">
      <c r="AZ365" s="1"/>
      <c r="BA365" s="1"/>
    </row>
    <row r="366" spans="52:53" ht="15.75" customHeight="1">
      <c r="AZ366" s="1"/>
      <c r="BA366" s="1"/>
    </row>
    <row r="367" spans="52:53" ht="15.75" customHeight="1">
      <c r="AZ367" s="1"/>
      <c r="BA367" s="1"/>
    </row>
    <row r="368" spans="52:53" ht="15.75" customHeight="1">
      <c r="AZ368" s="1"/>
      <c r="BA368" s="1"/>
    </row>
    <row r="369" spans="52:53" ht="15.75" customHeight="1">
      <c r="AZ369" s="1"/>
      <c r="BA369" s="1"/>
    </row>
    <row r="370" spans="52:53" ht="15.75" customHeight="1">
      <c r="AZ370" s="1"/>
      <c r="BA370" s="1"/>
    </row>
    <row r="371" spans="52:53" ht="15.75" customHeight="1">
      <c r="AZ371" s="1"/>
      <c r="BA371" s="1"/>
    </row>
    <row r="372" spans="52:53" ht="15.75" customHeight="1">
      <c r="AZ372" s="1"/>
      <c r="BA372" s="1"/>
    </row>
    <row r="373" spans="52:53" ht="15.75" customHeight="1">
      <c r="AZ373" s="1"/>
      <c r="BA373" s="1"/>
    </row>
    <row r="374" spans="52:53" ht="15.75" customHeight="1">
      <c r="AZ374" s="1"/>
      <c r="BA374" s="1"/>
    </row>
    <row r="375" spans="52:53" ht="15.75" customHeight="1">
      <c r="AZ375" s="1"/>
      <c r="BA375" s="1"/>
    </row>
    <row r="376" spans="52:53" ht="15.75" customHeight="1">
      <c r="AZ376" s="1"/>
      <c r="BA376" s="1"/>
    </row>
    <row r="377" spans="52:53" ht="15.75" customHeight="1">
      <c r="AZ377" s="1"/>
      <c r="BA377" s="1"/>
    </row>
    <row r="378" spans="52:53" ht="15.75" customHeight="1">
      <c r="AZ378" s="1"/>
      <c r="BA378" s="1"/>
    </row>
    <row r="379" spans="52:53" ht="15.75" customHeight="1">
      <c r="AZ379" s="1"/>
      <c r="BA379" s="1"/>
    </row>
    <row r="380" spans="52:53" ht="15.75" customHeight="1">
      <c r="AZ380" s="1"/>
      <c r="BA380" s="1"/>
    </row>
    <row r="381" spans="52:53" ht="15.75" customHeight="1">
      <c r="AZ381" s="1"/>
      <c r="BA381" s="1"/>
    </row>
    <row r="382" spans="52:53" ht="15.75" customHeight="1">
      <c r="AZ382" s="1"/>
      <c r="BA382" s="1"/>
    </row>
    <row r="383" spans="52:53" ht="15.75" customHeight="1">
      <c r="AZ383" s="1"/>
      <c r="BA383" s="1"/>
    </row>
    <row r="384" spans="52:53" ht="15.75" customHeight="1">
      <c r="AZ384" s="1"/>
      <c r="BA384" s="1"/>
    </row>
    <row r="385" spans="52:53" ht="15.75" customHeight="1">
      <c r="AZ385" s="1"/>
      <c r="BA385" s="1"/>
    </row>
    <row r="386" spans="52:53" ht="15.75" customHeight="1">
      <c r="AZ386" s="1"/>
      <c r="BA386" s="1"/>
    </row>
    <row r="387" spans="52:53" ht="15.75" customHeight="1">
      <c r="AZ387" s="1"/>
      <c r="BA387" s="1"/>
    </row>
    <row r="388" spans="52:53" ht="15.75" customHeight="1">
      <c r="AZ388" s="1"/>
      <c r="BA388" s="1"/>
    </row>
    <row r="389" spans="52:53" ht="15.75" customHeight="1">
      <c r="AZ389" s="1"/>
      <c r="BA389" s="1"/>
    </row>
    <row r="390" spans="52:53" ht="15.75" customHeight="1">
      <c r="AZ390" s="1"/>
      <c r="BA390" s="1"/>
    </row>
    <row r="391" spans="52:53" ht="15.75" customHeight="1">
      <c r="AZ391" s="1"/>
      <c r="BA391" s="1"/>
    </row>
    <row r="392" spans="52:53" ht="15.75" customHeight="1">
      <c r="AZ392" s="1"/>
      <c r="BA392" s="1"/>
    </row>
    <row r="393" spans="52:53" ht="15.75" customHeight="1">
      <c r="AZ393" s="1"/>
      <c r="BA393" s="1"/>
    </row>
    <row r="394" spans="52:53" ht="15.75" customHeight="1">
      <c r="AZ394" s="1"/>
      <c r="BA394" s="1"/>
    </row>
    <row r="395" spans="52:53" ht="15.75" customHeight="1">
      <c r="AZ395" s="1"/>
      <c r="BA395" s="1"/>
    </row>
    <row r="396" spans="52:53" ht="15.75" customHeight="1">
      <c r="AZ396" s="1"/>
      <c r="BA396" s="1"/>
    </row>
    <row r="397" spans="52:53" ht="15.75" customHeight="1">
      <c r="AZ397" s="1"/>
      <c r="BA397" s="1"/>
    </row>
    <row r="398" spans="52:53" ht="15.75" customHeight="1">
      <c r="AZ398" s="1"/>
      <c r="BA398" s="1"/>
    </row>
    <row r="399" spans="52:53" ht="15.75" customHeight="1">
      <c r="AZ399" s="1"/>
      <c r="BA399" s="1"/>
    </row>
    <row r="400" spans="52:53" ht="15.75" customHeight="1">
      <c r="AZ400" s="1"/>
      <c r="BA400" s="1"/>
    </row>
    <row r="401" spans="52:53" ht="15.75" customHeight="1">
      <c r="AZ401" s="1"/>
      <c r="BA401" s="1"/>
    </row>
    <row r="402" spans="52:53" ht="15.75" customHeight="1">
      <c r="AZ402" s="1"/>
      <c r="BA402" s="1"/>
    </row>
    <row r="403" spans="52:53" ht="15.75" customHeight="1">
      <c r="AZ403" s="1"/>
      <c r="BA403" s="1"/>
    </row>
    <row r="404" spans="52:53" ht="15.75" customHeight="1">
      <c r="AZ404" s="1"/>
      <c r="BA404" s="1"/>
    </row>
    <row r="405" spans="52:53" ht="15.75" customHeight="1">
      <c r="AZ405" s="1"/>
      <c r="BA405" s="1"/>
    </row>
    <row r="406" spans="52:53" ht="15.75" customHeight="1">
      <c r="AZ406" s="1"/>
      <c r="BA406" s="1"/>
    </row>
    <row r="407" spans="52:53" ht="15.75" customHeight="1">
      <c r="AZ407" s="1"/>
      <c r="BA407" s="1"/>
    </row>
    <row r="408" spans="52:53" ht="15.75" customHeight="1">
      <c r="AZ408" s="1"/>
      <c r="BA408" s="1"/>
    </row>
    <row r="409" spans="52:53" ht="15.75" customHeight="1">
      <c r="AZ409" s="1"/>
      <c r="BA409" s="1"/>
    </row>
    <row r="410" spans="52:53" ht="15.75" customHeight="1">
      <c r="AZ410" s="1"/>
      <c r="BA410" s="1"/>
    </row>
    <row r="411" spans="52:53" ht="15.75" customHeight="1">
      <c r="AZ411" s="1"/>
      <c r="BA411" s="1"/>
    </row>
    <row r="412" spans="52:53" ht="15.75" customHeight="1">
      <c r="AZ412" s="1"/>
      <c r="BA412" s="1"/>
    </row>
    <row r="413" spans="52:53" ht="15.75" customHeight="1">
      <c r="AZ413" s="1"/>
      <c r="BA413" s="1"/>
    </row>
    <row r="414" spans="52:53" ht="15.75" customHeight="1">
      <c r="AZ414" s="1"/>
      <c r="BA414" s="1"/>
    </row>
    <row r="415" spans="52:53" ht="15.75" customHeight="1">
      <c r="AZ415" s="1"/>
      <c r="BA415" s="1"/>
    </row>
    <row r="416" spans="52:53" ht="15.75" customHeight="1">
      <c r="AZ416" s="1"/>
      <c r="BA416" s="1"/>
    </row>
    <row r="417" spans="52:53" ht="15.75" customHeight="1">
      <c r="AZ417" s="1"/>
      <c r="BA417" s="1"/>
    </row>
    <row r="418" spans="52:53" ht="15.75" customHeight="1">
      <c r="AZ418" s="1"/>
      <c r="BA418" s="1"/>
    </row>
    <row r="419" spans="52:53" ht="15.75" customHeight="1">
      <c r="AZ419" s="1"/>
      <c r="BA419" s="1"/>
    </row>
    <row r="420" spans="52:53" ht="15.75" customHeight="1">
      <c r="AZ420" s="1"/>
      <c r="BA420" s="1"/>
    </row>
    <row r="421" spans="52:53" ht="15.75" customHeight="1">
      <c r="AZ421" s="1"/>
      <c r="BA421" s="1"/>
    </row>
    <row r="422" spans="52:53" ht="15.75" customHeight="1">
      <c r="AZ422" s="1"/>
      <c r="BA422" s="1"/>
    </row>
    <row r="423" spans="52:53" ht="15.75" customHeight="1">
      <c r="AZ423" s="1"/>
      <c r="BA423" s="1"/>
    </row>
    <row r="424" spans="52:53" ht="15.75" customHeight="1">
      <c r="AZ424" s="1"/>
      <c r="BA424" s="1"/>
    </row>
    <row r="425" spans="52:53" ht="15.75" customHeight="1">
      <c r="AZ425" s="1"/>
      <c r="BA425" s="1"/>
    </row>
    <row r="426" spans="52:53" ht="15.75" customHeight="1">
      <c r="AZ426" s="1"/>
      <c r="BA426" s="1"/>
    </row>
    <row r="427" spans="52:53" ht="15.75" customHeight="1">
      <c r="AZ427" s="1"/>
      <c r="BA427" s="1"/>
    </row>
    <row r="428" spans="52:53" ht="15.75" customHeight="1">
      <c r="AZ428" s="1"/>
      <c r="BA428" s="1"/>
    </row>
    <row r="429" spans="52:53" ht="15.75" customHeight="1">
      <c r="AZ429" s="1"/>
      <c r="BA429" s="1"/>
    </row>
    <row r="430" spans="52:53" ht="15.75" customHeight="1">
      <c r="AZ430" s="1"/>
      <c r="BA430" s="1"/>
    </row>
    <row r="431" spans="52:53" ht="15.75" customHeight="1">
      <c r="AZ431" s="1"/>
      <c r="BA431" s="1"/>
    </row>
    <row r="432" spans="52:53" ht="15.75" customHeight="1">
      <c r="AZ432" s="1"/>
      <c r="BA432" s="1"/>
    </row>
    <row r="433" spans="52:53" ht="15.75" customHeight="1">
      <c r="AZ433" s="1"/>
      <c r="BA433" s="1"/>
    </row>
    <row r="434" spans="52:53" ht="15.75" customHeight="1">
      <c r="AZ434" s="1"/>
      <c r="BA434" s="1"/>
    </row>
    <row r="435" spans="52:53" ht="15.75" customHeight="1">
      <c r="AZ435" s="1"/>
      <c r="BA435" s="1"/>
    </row>
    <row r="436" spans="52:53" ht="15.75" customHeight="1">
      <c r="AZ436" s="1"/>
      <c r="BA436" s="1"/>
    </row>
    <row r="437" spans="52:53" ht="15.75" customHeight="1">
      <c r="AZ437" s="1"/>
      <c r="BA437" s="1"/>
    </row>
    <row r="438" spans="52:53" ht="15.75" customHeight="1">
      <c r="AZ438" s="1"/>
      <c r="BA438" s="1"/>
    </row>
    <row r="439" spans="52:53" ht="15.75" customHeight="1">
      <c r="AZ439" s="1"/>
      <c r="BA439" s="1"/>
    </row>
    <row r="440" spans="52:53" ht="15.75" customHeight="1">
      <c r="AZ440" s="1"/>
      <c r="BA440" s="1"/>
    </row>
    <row r="441" spans="52:53" ht="15.75" customHeight="1">
      <c r="AZ441" s="1"/>
      <c r="BA441" s="1"/>
    </row>
    <row r="442" spans="52:53" ht="15.75" customHeight="1">
      <c r="AZ442" s="1"/>
      <c r="BA442" s="1"/>
    </row>
    <row r="443" spans="52:53" ht="15.75" customHeight="1">
      <c r="AZ443" s="1"/>
      <c r="BA443" s="1"/>
    </row>
    <row r="444" spans="52:53" ht="15.75" customHeight="1">
      <c r="AZ444" s="1"/>
      <c r="BA444" s="1"/>
    </row>
    <row r="445" spans="52:53" ht="15.75" customHeight="1">
      <c r="AZ445" s="1"/>
      <c r="BA445" s="1"/>
    </row>
    <row r="446" spans="52:53" ht="15.75" customHeight="1">
      <c r="AZ446" s="1"/>
      <c r="BA446" s="1"/>
    </row>
    <row r="447" spans="52:53" ht="15.75" customHeight="1">
      <c r="AZ447" s="1"/>
      <c r="BA447" s="1"/>
    </row>
    <row r="448" spans="52:53" ht="15.75" customHeight="1">
      <c r="AZ448" s="1"/>
      <c r="BA448" s="1"/>
    </row>
    <row r="449" spans="52:53" ht="15.75" customHeight="1">
      <c r="AZ449" s="1"/>
      <c r="BA449" s="1"/>
    </row>
    <row r="450" spans="52:53" ht="15.75" customHeight="1">
      <c r="AZ450" s="1"/>
      <c r="BA450" s="1"/>
    </row>
    <row r="451" spans="52:53" ht="15.75" customHeight="1">
      <c r="AZ451" s="1"/>
      <c r="BA451" s="1"/>
    </row>
    <row r="452" spans="52:53" ht="15.75" customHeight="1">
      <c r="AZ452" s="1"/>
      <c r="BA452" s="1"/>
    </row>
    <row r="453" spans="52:53" ht="15.75" customHeight="1">
      <c r="AZ453" s="1"/>
      <c r="BA453" s="1"/>
    </row>
    <row r="454" spans="52:53" ht="15.75" customHeight="1">
      <c r="AZ454" s="1"/>
      <c r="BA454" s="1"/>
    </row>
    <row r="455" spans="52:53" ht="15.75" customHeight="1">
      <c r="AZ455" s="1"/>
      <c r="BA455" s="1"/>
    </row>
    <row r="456" spans="52:53" ht="15.75" customHeight="1">
      <c r="AZ456" s="1"/>
      <c r="BA456" s="1"/>
    </row>
    <row r="457" spans="52:53" ht="15.75" customHeight="1">
      <c r="AZ457" s="1"/>
      <c r="BA457" s="1"/>
    </row>
    <row r="458" spans="52:53" ht="15.75" customHeight="1">
      <c r="AZ458" s="1"/>
      <c r="BA458" s="1"/>
    </row>
    <row r="459" spans="52:53" ht="15.75" customHeight="1">
      <c r="AZ459" s="1"/>
      <c r="BA459" s="1"/>
    </row>
    <row r="460" spans="52:53" ht="15.75" customHeight="1">
      <c r="AZ460" s="1"/>
      <c r="BA460" s="1"/>
    </row>
    <row r="461" spans="52:53" ht="15.75" customHeight="1">
      <c r="AZ461" s="1"/>
      <c r="BA461" s="1"/>
    </row>
    <row r="462" spans="52:53" ht="15.75" customHeight="1">
      <c r="AZ462" s="1"/>
      <c r="BA462" s="1"/>
    </row>
    <row r="463" spans="52:53" ht="15.75" customHeight="1">
      <c r="AZ463" s="1"/>
      <c r="BA463" s="1"/>
    </row>
    <row r="464" spans="52:53" ht="15.75" customHeight="1">
      <c r="AZ464" s="1"/>
      <c r="BA464" s="1"/>
    </row>
    <row r="465" spans="52:53" ht="15.75" customHeight="1">
      <c r="AZ465" s="1"/>
      <c r="BA465" s="1"/>
    </row>
    <row r="466" spans="52:53" ht="15.75" customHeight="1">
      <c r="AZ466" s="1"/>
      <c r="BA466" s="1"/>
    </row>
    <row r="467" spans="52:53" ht="15.75" customHeight="1">
      <c r="AZ467" s="1"/>
      <c r="BA467" s="1"/>
    </row>
    <row r="468" spans="52:53" ht="15.75" customHeight="1">
      <c r="AZ468" s="1"/>
      <c r="BA468" s="1"/>
    </row>
    <row r="469" spans="52:53" ht="15.75" customHeight="1">
      <c r="AZ469" s="1"/>
      <c r="BA469" s="1"/>
    </row>
    <row r="470" spans="52:53" ht="15.75" customHeight="1">
      <c r="AZ470" s="1"/>
      <c r="BA470" s="1"/>
    </row>
    <row r="471" spans="52:53" ht="15.75" customHeight="1">
      <c r="AZ471" s="1"/>
      <c r="BA471" s="1"/>
    </row>
    <row r="472" spans="52:53" ht="15.75" customHeight="1">
      <c r="AZ472" s="1"/>
      <c r="BA472" s="1"/>
    </row>
    <row r="473" spans="52:53" ht="15.75" customHeight="1">
      <c r="AZ473" s="1"/>
      <c r="BA473" s="1"/>
    </row>
    <row r="474" spans="52:53" ht="15.75" customHeight="1">
      <c r="AZ474" s="1"/>
      <c r="BA474" s="1"/>
    </row>
    <row r="475" spans="52:53" ht="15.75" customHeight="1">
      <c r="AZ475" s="1"/>
      <c r="BA475" s="1"/>
    </row>
    <row r="476" spans="52:53" ht="15.75" customHeight="1">
      <c r="AZ476" s="1"/>
      <c r="BA476" s="1"/>
    </row>
    <row r="477" spans="52:53" ht="15.75" customHeight="1">
      <c r="AZ477" s="1"/>
      <c r="BA477" s="1"/>
    </row>
    <row r="478" spans="52:53" ht="15.75" customHeight="1">
      <c r="AZ478" s="1"/>
      <c r="BA478" s="1"/>
    </row>
    <row r="479" spans="52:53" ht="15.75" customHeight="1">
      <c r="AZ479" s="1"/>
      <c r="BA479" s="1"/>
    </row>
    <row r="480" spans="52:53" ht="15.75" customHeight="1">
      <c r="AZ480" s="1"/>
      <c r="BA480" s="1"/>
    </row>
    <row r="481" spans="52:53" ht="15.75" customHeight="1">
      <c r="AZ481" s="1"/>
      <c r="BA481" s="1"/>
    </row>
    <row r="482" spans="52:53" ht="15.75" customHeight="1">
      <c r="AZ482" s="1"/>
      <c r="BA482" s="1"/>
    </row>
    <row r="483" spans="52:53" ht="15.75" customHeight="1">
      <c r="AZ483" s="1"/>
      <c r="BA483" s="1"/>
    </row>
    <row r="484" spans="52:53" ht="15.75" customHeight="1">
      <c r="AZ484" s="1"/>
      <c r="BA484" s="1"/>
    </row>
    <row r="485" spans="52:53" ht="15.75" customHeight="1">
      <c r="AZ485" s="1"/>
      <c r="BA485" s="1"/>
    </row>
    <row r="486" spans="52:53" ht="15.75" customHeight="1">
      <c r="AZ486" s="1"/>
      <c r="BA486" s="1"/>
    </row>
    <row r="487" spans="52:53" ht="15.75" customHeight="1">
      <c r="AZ487" s="1"/>
      <c r="BA487" s="1"/>
    </row>
    <row r="488" spans="52:53" ht="15.75" customHeight="1">
      <c r="AZ488" s="1"/>
      <c r="BA488" s="1"/>
    </row>
    <row r="489" spans="52:53" ht="15.75" customHeight="1">
      <c r="AZ489" s="1"/>
      <c r="BA489" s="1"/>
    </row>
    <row r="490" spans="52:53" ht="15.75" customHeight="1">
      <c r="AZ490" s="1"/>
      <c r="BA490" s="1"/>
    </row>
    <row r="491" spans="52:53" ht="15.75" customHeight="1">
      <c r="AZ491" s="1"/>
      <c r="BA491" s="1"/>
    </row>
    <row r="492" spans="52:53" ht="15.75" customHeight="1">
      <c r="AZ492" s="1"/>
      <c r="BA492" s="1"/>
    </row>
    <row r="493" spans="52:53" ht="15.75" customHeight="1">
      <c r="AZ493" s="1"/>
      <c r="BA493" s="1"/>
    </row>
    <row r="494" spans="52:53" ht="15.75" customHeight="1">
      <c r="AZ494" s="1"/>
      <c r="BA494" s="1"/>
    </row>
    <row r="495" spans="52:53" ht="15.75" customHeight="1">
      <c r="AZ495" s="1"/>
      <c r="BA495" s="1"/>
    </row>
    <row r="496" spans="52:53" ht="15.75" customHeight="1">
      <c r="AZ496" s="1"/>
      <c r="BA496" s="1"/>
    </row>
    <row r="497" spans="52:53" ht="15.75" customHeight="1">
      <c r="AZ497" s="1"/>
      <c r="BA497" s="1"/>
    </row>
    <row r="498" spans="52:53" ht="15.75" customHeight="1">
      <c r="AZ498" s="1"/>
      <c r="BA498" s="1"/>
    </row>
    <row r="499" spans="52:53" ht="15.75" customHeight="1">
      <c r="AZ499" s="1"/>
      <c r="BA499" s="1"/>
    </row>
    <row r="500" spans="52:53" ht="15.75" customHeight="1">
      <c r="AZ500" s="1"/>
      <c r="BA500" s="1"/>
    </row>
    <row r="501" spans="52:53" ht="15.75" customHeight="1">
      <c r="AZ501" s="1"/>
      <c r="BA501" s="1"/>
    </row>
    <row r="502" spans="52:53" ht="15.75" customHeight="1">
      <c r="AZ502" s="1"/>
      <c r="BA502" s="1"/>
    </row>
    <row r="503" spans="52:53" ht="15.75" customHeight="1">
      <c r="AZ503" s="1"/>
      <c r="BA503" s="1"/>
    </row>
    <row r="504" spans="52:53" ht="15.75" customHeight="1">
      <c r="AZ504" s="1"/>
      <c r="BA504" s="1"/>
    </row>
    <row r="505" spans="52:53" ht="15.75" customHeight="1">
      <c r="AZ505" s="1"/>
      <c r="BA505" s="1"/>
    </row>
    <row r="506" spans="52:53" ht="15.75" customHeight="1">
      <c r="AZ506" s="1"/>
      <c r="BA506" s="1"/>
    </row>
    <row r="507" spans="52:53" ht="15.75" customHeight="1">
      <c r="AZ507" s="1"/>
      <c r="BA507" s="1"/>
    </row>
    <row r="508" spans="52:53" ht="15.75" customHeight="1">
      <c r="AZ508" s="1"/>
      <c r="BA508" s="1"/>
    </row>
    <row r="509" spans="52:53" ht="15.75" customHeight="1">
      <c r="AZ509" s="1"/>
      <c r="BA509" s="1"/>
    </row>
    <row r="510" spans="52:53" ht="15.75" customHeight="1">
      <c r="AZ510" s="1"/>
      <c r="BA510" s="1"/>
    </row>
    <row r="511" spans="52:53" ht="15.75" customHeight="1">
      <c r="AZ511" s="1"/>
      <c r="BA511" s="1"/>
    </row>
    <row r="512" spans="52:53" ht="15.75" customHeight="1">
      <c r="AZ512" s="1"/>
      <c r="BA512" s="1"/>
    </row>
    <row r="513" spans="52:53" ht="15.75" customHeight="1">
      <c r="AZ513" s="1"/>
      <c r="BA513" s="1"/>
    </row>
    <row r="514" spans="52:53" ht="15.75" customHeight="1">
      <c r="AZ514" s="1"/>
      <c r="BA514" s="1"/>
    </row>
    <row r="515" spans="52:53" ht="15.75" customHeight="1">
      <c r="AZ515" s="1"/>
      <c r="BA515" s="1"/>
    </row>
    <row r="516" spans="52:53" ht="15.75" customHeight="1">
      <c r="AZ516" s="1"/>
      <c r="BA516" s="1"/>
    </row>
    <row r="517" spans="52:53" ht="15.75" customHeight="1">
      <c r="AZ517" s="1"/>
      <c r="BA517" s="1"/>
    </row>
    <row r="518" spans="52:53" ht="15.75" customHeight="1">
      <c r="AZ518" s="1"/>
      <c r="BA518" s="1"/>
    </row>
    <row r="519" spans="52:53" ht="15.75" customHeight="1">
      <c r="AZ519" s="1"/>
      <c r="BA519" s="1"/>
    </row>
    <row r="520" spans="52:53" ht="15.75" customHeight="1">
      <c r="AZ520" s="1"/>
      <c r="BA520" s="1"/>
    </row>
    <row r="521" spans="52:53" ht="15.75" customHeight="1">
      <c r="AZ521" s="1"/>
      <c r="BA521" s="1"/>
    </row>
    <row r="522" spans="52:53" ht="15.75" customHeight="1">
      <c r="AZ522" s="1"/>
      <c r="BA522" s="1"/>
    </row>
    <row r="523" spans="52:53" ht="15.75" customHeight="1">
      <c r="AZ523" s="1"/>
      <c r="BA523" s="1"/>
    </row>
    <row r="524" spans="52:53" ht="15.75" customHeight="1">
      <c r="AZ524" s="1"/>
      <c r="BA524" s="1"/>
    </row>
    <row r="525" spans="52:53" ht="15.75" customHeight="1">
      <c r="AZ525" s="1"/>
      <c r="BA525" s="1"/>
    </row>
    <row r="526" spans="52:53" ht="15.75" customHeight="1">
      <c r="AZ526" s="1"/>
      <c r="BA526" s="1"/>
    </row>
    <row r="527" spans="52:53" ht="15.75" customHeight="1">
      <c r="AZ527" s="1"/>
      <c r="BA527" s="1"/>
    </row>
    <row r="528" spans="52:53" ht="15.75" customHeight="1">
      <c r="AZ528" s="1"/>
      <c r="BA528" s="1"/>
    </row>
    <row r="529" spans="52:53" ht="15.75" customHeight="1">
      <c r="AZ529" s="1"/>
      <c r="BA529" s="1"/>
    </row>
    <row r="530" spans="52:53" ht="15.75" customHeight="1">
      <c r="AZ530" s="1"/>
      <c r="BA530" s="1"/>
    </row>
    <row r="531" spans="52:53" ht="15.75" customHeight="1">
      <c r="AZ531" s="1"/>
      <c r="BA531" s="1"/>
    </row>
    <row r="532" spans="52:53" ht="15.75" customHeight="1">
      <c r="AZ532" s="1"/>
      <c r="BA532" s="1"/>
    </row>
    <row r="533" spans="52:53" ht="15.75" customHeight="1">
      <c r="AZ533" s="1"/>
      <c r="BA533" s="1"/>
    </row>
    <row r="534" spans="52:53" ht="15.75" customHeight="1">
      <c r="AZ534" s="1"/>
      <c r="BA534" s="1"/>
    </row>
    <row r="535" spans="52:53" ht="15.75" customHeight="1">
      <c r="AZ535" s="1"/>
      <c r="BA535" s="1"/>
    </row>
    <row r="536" spans="52:53" ht="15.75" customHeight="1">
      <c r="AZ536" s="1"/>
      <c r="BA536" s="1"/>
    </row>
    <row r="537" spans="52:53" ht="15.75" customHeight="1">
      <c r="AZ537" s="1"/>
      <c r="BA537" s="1"/>
    </row>
    <row r="538" spans="52:53" ht="15.75" customHeight="1">
      <c r="AZ538" s="1"/>
      <c r="BA538" s="1"/>
    </row>
    <row r="539" spans="52:53" ht="15.75" customHeight="1">
      <c r="AZ539" s="1"/>
      <c r="BA539" s="1"/>
    </row>
    <row r="540" spans="52:53" ht="15.75" customHeight="1">
      <c r="AZ540" s="1"/>
      <c r="BA540" s="1"/>
    </row>
    <row r="541" spans="52:53" ht="15.75" customHeight="1">
      <c r="AZ541" s="1"/>
      <c r="BA541" s="1"/>
    </row>
    <row r="542" spans="52:53" ht="15.75" customHeight="1">
      <c r="AZ542" s="1"/>
      <c r="BA542" s="1"/>
    </row>
    <row r="543" spans="52:53" ht="15.75" customHeight="1">
      <c r="AZ543" s="1"/>
      <c r="BA543" s="1"/>
    </row>
    <row r="544" spans="52:53" ht="15.75" customHeight="1">
      <c r="AZ544" s="1"/>
      <c r="BA544" s="1"/>
    </row>
    <row r="545" spans="52:53" ht="15.75" customHeight="1">
      <c r="AZ545" s="1"/>
      <c r="BA545" s="1"/>
    </row>
    <row r="546" spans="52:53" ht="15.75" customHeight="1">
      <c r="AZ546" s="1"/>
      <c r="BA546" s="1"/>
    </row>
    <row r="547" spans="52:53" ht="15.75" customHeight="1">
      <c r="AZ547" s="1"/>
      <c r="BA547" s="1"/>
    </row>
    <row r="548" spans="52:53" ht="15.75" customHeight="1">
      <c r="AZ548" s="1"/>
      <c r="BA548" s="1"/>
    </row>
    <row r="549" spans="52:53" ht="15.75" customHeight="1">
      <c r="AZ549" s="1"/>
      <c r="BA549" s="1"/>
    </row>
    <row r="550" spans="52:53" ht="15.75" customHeight="1">
      <c r="AZ550" s="1"/>
      <c r="BA550" s="1"/>
    </row>
    <row r="551" spans="52:53" ht="15.75" customHeight="1">
      <c r="AZ551" s="1"/>
      <c r="BA551" s="1"/>
    </row>
    <row r="552" spans="52:53" ht="15.75" customHeight="1">
      <c r="AZ552" s="1"/>
      <c r="BA552" s="1"/>
    </row>
    <row r="553" spans="52:53" ht="15.75" customHeight="1">
      <c r="AZ553" s="1"/>
      <c r="BA553" s="1"/>
    </row>
    <row r="554" spans="52:53" ht="15.75" customHeight="1">
      <c r="AZ554" s="1"/>
      <c r="BA554" s="1"/>
    </row>
    <row r="555" spans="52:53" ht="15.75" customHeight="1">
      <c r="AZ555" s="1"/>
      <c r="BA555" s="1"/>
    </row>
    <row r="556" spans="52:53" ht="15.75" customHeight="1">
      <c r="AZ556" s="1"/>
      <c r="BA556" s="1"/>
    </row>
    <row r="557" spans="52:53" ht="15.75" customHeight="1">
      <c r="AZ557" s="1"/>
      <c r="BA557" s="1"/>
    </row>
    <row r="558" spans="52:53" ht="15.75" customHeight="1">
      <c r="AZ558" s="1"/>
      <c r="BA558" s="1"/>
    </row>
    <row r="559" spans="52:53" ht="15.75" customHeight="1">
      <c r="AZ559" s="1"/>
      <c r="BA559" s="1"/>
    </row>
    <row r="560" spans="52:53" ht="15.75" customHeight="1">
      <c r="AZ560" s="1"/>
      <c r="BA560" s="1"/>
    </row>
    <row r="561" spans="52:53" ht="15.75" customHeight="1">
      <c r="AZ561" s="1"/>
      <c r="BA561" s="1"/>
    </row>
    <row r="562" spans="52:53" ht="15.75" customHeight="1">
      <c r="AZ562" s="1"/>
      <c r="BA562" s="1"/>
    </row>
    <row r="563" spans="52:53" ht="15.75" customHeight="1">
      <c r="AZ563" s="1"/>
      <c r="BA563" s="1"/>
    </row>
    <row r="564" spans="52:53" ht="15.75" customHeight="1">
      <c r="AZ564" s="1"/>
      <c r="BA564" s="1"/>
    </row>
    <row r="565" spans="52:53" ht="15.75" customHeight="1">
      <c r="AZ565" s="1"/>
      <c r="BA565" s="1"/>
    </row>
    <row r="566" spans="52:53" ht="15.75" customHeight="1">
      <c r="AZ566" s="1"/>
      <c r="BA566" s="1"/>
    </row>
    <row r="567" spans="52:53" ht="15.75" customHeight="1">
      <c r="AZ567" s="1"/>
      <c r="BA567" s="1"/>
    </row>
    <row r="568" spans="52:53" ht="15.75" customHeight="1">
      <c r="AZ568" s="1"/>
      <c r="BA568" s="1"/>
    </row>
    <row r="569" spans="52:53" ht="15.75" customHeight="1">
      <c r="AZ569" s="1"/>
      <c r="BA569" s="1"/>
    </row>
    <row r="570" spans="52:53" ht="15.75" customHeight="1">
      <c r="AZ570" s="1"/>
      <c r="BA570" s="1"/>
    </row>
    <row r="571" spans="52:53" ht="15.75" customHeight="1">
      <c r="AZ571" s="1"/>
      <c r="BA571" s="1"/>
    </row>
    <row r="572" spans="52:53" ht="15.75" customHeight="1">
      <c r="AZ572" s="1"/>
      <c r="BA572" s="1"/>
    </row>
    <row r="573" spans="52:53" ht="15.75" customHeight="1">
      <c r="AZ573" s="1"/>
      <c r="BA573" s="1"/>
    </row>
    <row r="574" spans="52:53" ht="15.75" customHeight="1">
      <c r="AZ574" s="1"/>
      <c r="BA574" s="1"/>
    </row>
    <row r="575" spans="52:53" ht="15.75" customHeight="1">
      <c r="AZ575" s="1"/>
      <c r="BA575" s="1"/>
    </row>
    <row r="576" spans="52:53" ht="15.75" customHeight="1">
      <c r="AZ576" s="1"/>
      <c r="BA576" s="1"/>
    </row>
    <row r="577" spans="52:53" ht="15.75" customHeight="1">
      <c r="AZ577" s="1"/>
      <c r="BA577" s="1"/>
    </row>
    <row r="578" spans="52:53" ht="15.75" customHeight="1">
      <c r="AZ578" s="1"/>
      <c r="BA578" s="1"/>
    </row>
    <row r="579" spans="52:53" ht="15.75" customHeight="1">
      <c r="AZ579" s="1"/>
      <c r="BA579" s="1"/>
    </row>
    <row r="580" spans="52:53" ht="15.75" customHeight="1">
      <c r="AZ580" s="1"/>
      <c r="BA580" s="1"/>
    </row>
    <row r="581" spans="52:53" ht="15.75" customHeight="1">
      <c r="AZ581" s="1"/>
      <c r="BA581" s="1"/>
    </row>
    <row r="582" spans="52:53" ht="15.75" customHeight="1">
      <c r="AZ582" s="1"/>
      <c r="BA582" s="1"/>
    </row>
    <row r="583" spans="52:53" ht="15.75" customHeight="1">
      <c r="AZ583" s="1"/>
      <c r="BA583" s="1"/>
    </row>
    <row r="584" spans="52:53" ht="15.75" customHeight="1">
      <c r="AZ584" s="1"/>
      <c r="BA584" s="1"/>
    </row>
    <row r="585" spans="52:53" ht="15.75" customHeight="1">
      <c r="AZ585" s="1"/>
      <c r="BA585" s="1"/>
    </row>
    <row r="586" spans="52:53" ht="15.75" customHeight="1">
      <c r="AZ586" s="1"/>
      <c r="BA586" s="1"/>
    </row>
    <row r="587" spans="52:53" ht="15.75" customHeight="1">
      <c r="AZ587" s="1"/>
      <c r="BA587" s="1"/>
    </row>
    <row r="588" spans="52:53" ht="15.75" customHeight="1">
      <c r="AZ588" s="1"/>
      <c r="BA588" s="1"/>
    </row>
    <row r="589" spans="52:53" ht="15.75" customHeight="1">
      <c r="AZ589" s="1"/>
      <c r="BA589" s="1"/>
    </row>
    <row r="590" spans="52:53" ht="15.75" customHeight="1">
      <c r="AZ590" s="1"/>
      <c r="BA590" s="1"/>
    </row>
    <row r="591" spans="52:53" ht="15.75" customHeight="1">
      <c r="AZ591" s="1"/>
      <c r="BA591" s="1"/>
    </row>
    <row r="592" spans="52:53" ht="15.75" customHeight="1">
      <c r="AZ592" s="1"/>
      <c r="BA592" s="1"/>
    </row>
    <row r="593" spans="52:53" ht="15.75" customHeight="1">
      <c r="AZ593" s="1"/>
      <c r="BA593" s="1"/>
    </row>
    <row r="594" spans="52:53" ht="15.75" customHeight="1">
      <c r="AZ594" s="1"/>
      <c r="BA594" s="1"/>
    </row>
    <row r="595" spans="52:53" ht="15.75" customHeight="1">
      <c r="AZ595" s="1"/>
      <c r="BA595" s="1"/>
    </row>
    <row r="596" spans="52:53" ht="15.75" customHeight="1">
      <c r="AZ596" s="1"/>
      <c r="BA596" s="1"/>
    </row>
    <row r="597" spans="52:53" ht="15.75" customHeight="1">
      <c r="AZ597" s="1"/>
      <c r="BA597" s="1"/>
    </row>
    <row r="598" spans="52:53" ht="15.75" customHeight="1">
      <c r="AZ598" s="1"/>
      <c r="BA598" s="1"/>
    </row>
    <row r="599" spans="52:53" ht="15.75" customHeight="1">
      <c r="AZ599" s="1"/>
      <c r="BA599" s="1"/>
    </row>
    <row r="600" spans="52:53" ht="15.75" customHeight="1">
      <c r="AZ600" s="1"/>
      <c r="BA600" s="1"/>
    </row>
    <row r="601" spans="52:53" ht="15.75" customHeight="1">
      <c r="AZ601" s="1"/>
      <c r="BA601" s="1"/>
    </row>
    <row r="602" spans="52:53" ht="15.75" customHeight="1">
      <c r="AZ602" s="1"/>
      <c r="BA602" s="1"/>
    </row>
    <row r="603" spans="52:53" ht="15.75" customHeight="1">
      <c r="AZ603" s="1"/>
      <c r="BA603" s="1"/>
    </row>
    <row r="604" spans="52:53" ht="15.75" customHeight="1">
      <c r="AZ604" s="1"/>
      <c r="BA604" s="1"/>
    </row>
    <row r="605" spans="52:53" ht="15.75" customHeight="1">
      <c r="AZ605" s="1"/>
      <c r="BA605" s="1"/>
    </row>
    <row r="606" spans="52:53" ht="15.75" customHeight="1">
      <c r="AZ606" s="1"/>
      <c r="BA606" s="1"/>
    </row>
    <row r="607" spans="52:53" ht="15.75" customHeight="1">
      <c r="AZ607" s="1"/>
      <c r="BA607" s="1"/>
    </row>
    <row r="608" spans="52:53" ht="15.75" customHeight="1">
      <c r="AZ608" s="1"/>
      <c r="BA608" s="1"/>
    </row>
    <row r="609" spans="52:53" ht="15.75" customHeight="1">
      <c r="AZ609" s="1"/>
      <c r="BA609" s="1"/>
    </row>
    <row r="610" spans="52:53" ht="15.75" customHeight="1">
      <c r="AZ610" s="1"/>
      <c r="BA610" s="1"/>
    </row>
    <row r="611" spans="52:53" ht="15.75" customHeight="1">
      <c r="AZ611" s="1"/>
      <c r="BA611" s="1"/>
    </row>
    <row r="612" spans="52:53" ht="15.75" customHeight="1">
      <c r="AZ612" s="1"/>
      <c r="BA612" s="1"/>
    </row>
    <row r="613" spans="52:53" ht="15.75" customHeight="1">
      <c r="AZ613" s="1"/>
      <c r="BA613" s="1"/>
    </row>
    <row r="614" spans="52:53" ht="15.75" customHeight="1">
      <c r="AZ614" s="1"/>
      <c r="BA614" s="1"/>
    </row>
    <row r="615" spans="52:53" ht="15.75" customHeight="1">
      <c r="AZ615" s="1"/>
      <c r="BA615" s="1"/>
    </row>
    <row r="616" spans="52:53" ht="15.75" customHeight="1">
      <c r="AZ616" s="1"/>
      <c r="BA616" s="1"/>
    </row>
    <row r="617" spans="52:53" ht="15.75" customHeight="1">
      <c r="AZ617" s="1"/>
      <c r="BA617" s="1"/>
    </row>
    <row r="618" spans="52:53" ht="15.75" customHeight="1">
      <c r="AZ618" s="1"/>
      <c r="BA618" s="1"/>
    </row>
    <row r="619" spans="52:53" ht="15.75" customHeight="1">
      <c r="AZ619" s="1"/>
      <c r="BA619" s="1"/>
    </row>
    <row r="620" spans="52:53" ht="15.75" customHeight="1">
      <c r="AZ620" s="1"/>
      <c r="BA620" s="1"/>
    </row>
    <row r="621" spans="52:53" ht="15.75" customHeight="1">
      <c r="AZ621" s="1"/>
      <c r="BA621" s="1"/>
    </row>
    <row r="622" spans="52:53" ht="15.75" customHeight="1">
      <c r="AZ622" s="1"/>
      <c r="BA622" s="1"/>
    </row>
    <row r="623" spans="52:53" ht="15.75" customHeight="1">
      <c r="AZ623" s="1"/>
      <c r="BA623" s="1"/>
    </row>
    <row r="624" spans="52:53" ht="15.75" customHeight="1">
      <c r="AZ624" s="1"/>
      <c r="BA624" s="1"/>
    </row>
    <row r="625" spans="52:53" ht="15.75" customHeight="1">
      <c r="AZ625" s="1"/>
      <c r="BA625" s="1"/>
    </row>
    <row r="626" spans="52:53" ht="15.75" customHeight="1">
      <c r="AZ626" s="1"/>
      <c r="BA626" s="1"/>
    </row>
    <row r="627" spans="52:53" ht="15.75" customHeight="1">
      <c r="AZ627" s="1"/>
      <c r="BA627" s="1"/>
    </row>
    <row r="628" spans="52:53" ht="15.75" customHeight="1">
      <c r="AZ628" s="1"/>
      <c r="BA628" s="1"/>
    </row>
    <row r="629" spans="52:53" ht="15.75" customHeight="1">
      <c r="AZ629" s="1"/>
      <c r="BA629" s="1"/>
    </row>
    <row r="630" spans="52:53" ht="15.75" customHeight="1">
      <c r="AZ630" s="1"/>
      <c r="BA630" s="1"/>
    </row>
    <row r="631" spans="52:53" ht="15.75" customHeight="1">
      <c r="AZ631" s="1"/>
      <c r="BA631" s="1"/>
    </row>
    <row r="632" spans="52:53" ht="15.75" customHeight="1">
      <c r="AZ632" s="1"/>
      <c r="BA632" s="1"/>
    </row>
    <row r="633" spans="52:53" ht="15.75" customHeight="1">
      <c r="AZ633" s="1"/>
      <c r="BA633" s="1"/>
    </row>
    <row r="634" spans="52:53" ht="15.75" customHeight="1">
      <c r="AZ634" s="1"/>
      <c r="BA634" s="1"/>
    </row>
    <row r="635" spans="52:53" ht="15.75" customHeight="1">
      <c r="AZ635" s="1"/>
      <c r="BA635" s="1"/>
    </row>
    <row r="636" spans="52:53" ht="15.75" customHeight="1">
      <c r="AZ636" s="1"/>
      <c r="BA636" s="1"/>
    </row>
    <row r="637" spans="52:53" ht="15.75" customHeight="1">
      <c r="AZ637" s="1"/>
      <c r="BA637" s="1"/>
    </row>
    <row r="638" spans="52:53" ht="15.75" customHeight="1">
      <c r="AZ638" s="1"/>
      <c r="BA638" s="1"/>
    </row>
    <row r="639" spans="52:53" ht="15.75" customHeight="1">
      <c r="AZ639" s="1"/>
      <c r="BA639" s="1"/>
    </row>
    <row r="640" spans="52:53" ht="15.75" customHeight="1">
      <c r="AZ640" s="1"/>
      <c r="BA640" s="1"/>
    </row>
    <row r="641" spans="52:53" ht="15.75" customHeight="1">
      <c r="AZ641" s="1"/>
      <c r="BA641" s="1"/>
    </row>
    <row r="642" spans="52:53" ht="15.75" customHeight="1">
      <c r="AZ642" s="1"/>
      <c r="BA642" s="1"/>
    </row>
    <row r="643" spans="52:53" ht="15.75" customHeight="1">
      <c r="AZ643" s="1"/>
      <c r="BA643" s="1"/>
    </row>
    <row r="644" spans="52:53" ht="15.75" customHeight="1">
      <c r="AZ644" s="1"/>
      <c r="BA644" s="1"/>
    </row>
    <row r="645" spans="52:53" ht="15.75" customHeight="1">
      <c r="AZ645" s="1"/>
      <c r="BA645" s="1"/>
    </row>
    <row r="646" spans="52:53" ht="15.75" customHeight="1">
      <c r="AZ646" s="1"/>
      <c r="BA646" s="1"/>
    </row>
    <row r="647" spans="52:53" ht="15.75" customHeight="1">
      <c r="AZ647" s="1"/>
      <c r="BA647" s="1"/>
    </row>
    <row r="648" spans="52:53" ht="15.75" customHeight="1">
      <c r="AZ648" s="1"/>
      <c r="BA648" s="1"/>
    </row>
    <row r="649" spans="52:53" ht="15.75" customHeight="1">
      <c r="AZ649" s="1"/>
      <c r="BA649" s="1"/>
    </row>
    <row r="650" spans="52:53" ht="15.75" customHeight="1">
      <c r="AZ650" s="1"/>
      <c r="BA650" s="1"/>
    </row>
    <row r="651" spans="52:53" ht="15.75" customHeight="1">
      <c r="AZ651" s="1"/>
      <c r="BA651" s="1"/>
    </row>
    <row r="652" spans="52:53" ht="15.75" customHeight="1">
      <c r="AZ652" s="1"/>
      <c r="BA652" s="1"/>
    </row>
    <row r="653" spans="52:53" ht="15.75" customHeight="1">
      <c r="AZ653" s="1"/>
      <c r="BA653" s="1"/>
    </row>
    <row r="654" spans="52:53" ht="15.75" customHeight="1">
      <c r="AZ654" s="1"/>
      <c r="BA654" s="1"/>
    </row>
    <row r="655" spans="52:53" ht="15.75" customHeight="1">
      <c r="AZ655" s="1"/>
      <c r="BA655" s="1"/>
    </row>
    <row r="656" spans="52:53" ht="15.75" customHeight="1">
      <c r="AZ656" s="1"/>
      <c r="BA656" s="1"/>
    </row>
    <row r="657" spans="52:53" ht="15.75" customHeight="1">
      <c r="AZ657" s="1"/>
      <c r="BA657" s="1"/>
    </row>
    <row r="658" spans="52:53" ht="15.75" customHeight="1">
      <c r="AZ658" s="1"/>
      <c r="BA658" s="1"/>
    </row>
    <row r="659" spans="52:53" ht="15.75" customHeight="1">
      <c r="AZ659" s="1"/>
      <c r="BA659" s="1"/>
    </row>
    <row r="660" spans="52:53" ht="15.75" customHeight="1">
      <c r="AZ660" s="1"/>
      <c r="BA660" s="1"/>
    </row>
    <row r="661" spans="52:53" ht="15.75" customHeight="1">
      <c r="AZ661" s="1"/>
      <c r="BA661" s="1"/>
    </row>
    <row r="662" spans="52:53" ht="15.75" customHeight="1">
      <c r="AZ662" s="1"/>
      <c r="BA662" s="1"/>
    </row>
    <row r="663" spans="52:53" ht="15.75" customHeight="1">
      <c r="AZ663" s="1"/>
      <c r="BA663" s="1"/>
    </row>
    <row r="664" spans="52:53" ht="15.75" customHeight="1">
      <c r="AZ664" s="1"/>
      <c r="BA664" s="1"/>
    </row>
    <row r="665" spans="52:53" ht="15.75" customHeight="1">
      <c r="AZ665" s="1"/>
      <c r="BA665" s="1"/>
    </row>
    <row r="666" spans="52:53" ht="15.75" customHeight="1">
      <c r="AZ666" s="1"/>
      <c r="BA666" s="1"/>
    </row>
    <row r="667" spans="52:53" ht="15.75" customHeight="1">
      <c r="AZ667" s="1"/>
      <c r="BA667" s="1"/>
    </row>
    <row r="668" spans="52:53" ht="15.75" customHeight="1">
      <c r="AZ668" s="1"/>
      <c r="BA668" s="1"/>
    </row>
    <row r="669" spans="52:53" ht="15.75" customHeight="1">
      <c r="AZ669" s="1"/>
      <c r="BA669" s="1"/>
    </row>
    <row r="670" spans="52:53" ht="15.75" customHeight="1">
      <c r="AZ670" s="1"/>
      <c r="BA670" s="1"/>
    </row>
    <row r="671" spans="52:53" ht="15.75" customHeight="1">
      <c r="AZ671" s="1"/>
      <c r="BA671" s="1"/>
    </row>
    <row r="672" spans="52:53" ht="15.75" customHeight="1">
      <c r="AZ672" s="1"/>
      <c r="BA672" s="1"/>
    </row>
    <row r="673" spans="52:53" ht="15.75" customHeight="1">
      <c r="AZ673" s="1"/>
      <c r="BA673" s="1"/>
    </row>
    <row r="674" spans="52:53" ht="15.75" customHeight="1">
      <c r="AZ674" s="1"/>
      <c r="BA674" s="1"/>
    </row>
    <row r="675" spans="52:53" ht="15.75" customHeight="1">
      <c r="AZ675" s="1"/>
      <c r="BA675" s="1"/>
    </row>
    <row r="676" spans="52:53" ht="15.75" customHeight="1">
      <c r="AZ676" s="1"/>
      <c r="BA676" s="1"/>
    </row>
    <row r="677" spans="52:53" ht="15.75" customHeight="1">
      <c r="AZ677" s="1"/>
      <c r="BA677" s="1"/>
    </row>
    <row r="678" spans="52:53" ht="15.75" customHeight="1">
      <c r="AZ678" s="1"/>
      <c r="BA678" s="1"/>
    </row>
    <row r="679" spans="52:53" ht="15.75" customHeight="1">
      <c r="AZ679" s="1"/>
      <c r="BA679" s="1"/>
    </row>
    <row r="680" spans="52:53" ht="15.75" customHeight="1">
      <c r="AZ680" s="1"/>
      <c r="BA680" s="1"/>
    </row>
    <row r="681" spans="52:53" ht="15.75" customHeight="1">
      <c r="AZ681" s="1"/>
      <c r="BA681" s="1"/>
    </row>
    <row r="682" spans="52:53" ht="15.75" customHeight="1">
      <c r="AZ682" s="1"/>
      <c r="BA682" s="1"/>
    </row>
    <row r="683" spans="52:53" ht="15.75" customHeight="1">
      <c r="AZ683" s="1"/>
      <c r="BA683" s="1"/>
    </row>
    <row r="684" spans="52:53" ht="15.75" customHeight="1">
      <c r="AZ684" s="1"/>
      <c r="BA684" s="1"/>
    </row>
    <row r="685" spans="52:53" ht="15.75" customHeight="1">
      <c r="AZ685" s="1"/>
      <c r="BA685" s="1"/>
    </row>
    <row r="686" spans="52:53" ht="15.75" customHeight="1">
      <c r="AZ686" s="1"/>
      <c r="BA686" s="1"/>
    </row>
    <row r="687" spans="52:53" ht="15.75" customHeight="1">
      <c r="AZ687" s="1"/>
      <c r="BA687" s="1"/>
    </row>
    <row r="688" spans="52:53" ht="15.75" customHeight="1">
      <c r="AZ688" s="1"/>
      <c r="BA688" s="1"/>
    </row>
    <row r="689" spans="52:53" ht="15.75" customHeight="1">
      <c r="AZ689" s="1"/>
      <c r="BA689" s="1"/>
    </row>
    <row r="690" spans="52:53" ht="15.75" customHeight="1">
      <c r="AZ690" s="1"/>
      <c r="BA690" s="1"/>
    </row>
    <row r="691" spans="52:53" ht="15.75" customHeight="1">
      <c r="AZ691" s="1"/>
      <c r="BA691" s="1"/>
    </row>
    <row r="692" spans="52:53" ht="15.75" customHeight="1">
      <c r="AZ692" s="1"/>
      <c r="BA692" s="1"/>
    </row>
    <row r="693" spans="52:53" ht="15.75" customHeight="1">
      <c r="AZ693" s="1"/>
      <c r="BA693" s="1"/>
    </row>
    <row r="694" spans="52:53" ht="15.75" customHeight="1">
      <c r="AZ694" s="1"/>
      <c r="BA694" s="1"/>
    </row>
    <row r="695" spans="52:53" ht="15.75" customHeight="1">
      <c r="AZ695" s="1"/>
      <c r="BA695" s="1"/>
    </row>
    <row r="696" spans="52:53" ht="15.75" customHeight="1">
      <c r="AZ696" s="1"/>
      <c r="BA696" s="1"/>
    </row>
    <row r="697" spans="52:53" ht="15.75" customHeight="1">
      <c r="AZ697" s="1"/>
      <c r="BA697" s="1"/>
    </row>
    <row r="698" spans="52:53" ht="15.75" customHeight="1">
      <c r="AZ698" s="1"/>
      <c r="BA698" s="1"/>
    </row>
    <row r="699" spans="52:53" ht="15.75" customHeight="1">
      <c r="AZ699" s="1"/>
      <c r="BA699" s="1"/>
    </row>
    <row r="700" spans="52:53" ht="15.75" customHeight="1">
      <c r="AZ700" s="1"/>
      <c r="BA700" s="1"/>
    </row>
    <row r="701" spans="52:53" ht="15.75" customHeight="1">
      <c r="AZ701" s="1"/>
      <c r="BA701" s="1"/>
    </row>
    <row r="702" spans="52:53" ht="15.75" customHeight="1">
      <c r="AZ702" s="1"/>
      <c r="BA702" s="1"/>
    </row>
    <row r="703" spans="52:53" ht="15.75" customHeight="1">
      <c r="AZ703" s="1"/>
      <c r="BA703" s="1"/>
    </row>
    <row r="704" spans="52:53" ht="15.75" customHeight="1">
      <c r="AZ704" s="1"/>
      <c r="BA704" s="1"/>
    </row>
    <row r="705" spans="52:53" ht="15.75" customHeight="1">
      <c r="AZ705" s="1"/>
      <c r="BA705" s="1"/>
    </row>
    <row r="706" spans="52:53" ht="15.75" customHeight="1">
      <c r="AZ706" s="1"/>
      <c r="BA706" s="1"/>
    </row>
    <row r="707" spans="52:53" ht="15.75" customHeight="1">
      <c r="AZ707" s="1"/>
      <c r="BA707" s="1"/>
    </row>
    <row r="708" spans="52:53" ht="15.75" customHeight="1">
      <c r="AZ708" s="1"/>
      <c r="BA708" s="1"/>
    </row>
    <row r="709" spans="52:53" ht="15.75" customHeight="1">
      <c r="AZ709" s="1"/>
      <c r="BA709" s="1"/>
    </row>
    <row r="710" spans="52:53" ht="15.75" customHeight="1">
      <c r="AZ710" s="1"/>
      <c r="BA710" s="1"/>
    </row>
    <row r="711" spans="52:53" ht="15.75" customHeight="1">
      <c r="AZ711" s="1"/>
      <c r="BA711" s="1"/>
    </row>
    <row r="712" spans="52:53" ht="15.75" customHeight="1">
      <c r="AZ712" s="1"/>
      <c r="BA712" s="1"/>
    </row>
    <row r="713" spans="52:53" ht="15.75" customHeight="1">
      <c r="AZ713" s="1"/>
      <c r="BA713" s="1"/>
    </row>
    <row r="714" spans="52:53" ht="15.75" customHeight="1">
      <c r="AZ714" s="1"/>
      <c r="BA714" s="1"/>
    </row>
    <row r="715" spans="52:53" ht="15.75" customHeight="1">
      <c r="AZ715" s="1"/>
      <c r="BA715" s="1"/>
    </row>
    <row r="716" spans="52:53" ht="15.75" customHeight="1">
      <c r="AZ716" s="1"/>
      <c r="BA716" s="1"/>
    </row>
    <row r="717" spans="52:53" ht="15.75" customHeight="1">
      <c r="AZ717" s="1"/>
      <c r="BA717" s="1"/>
    </row>
    <row r="718" spans="52:53" ht="15.75" customHeight="1">
      <c r="AZ718" s="1"/>
      <c r="BA718" s="1"/>
    </row>
    <row r="719" spans="52:53" ht="15.75" customHeight="1">
      <c r="AZ719" s="1"/>
      <c r="BA719" s="1"/>
    </row>
    <row r="720" spans="52:53" ht="15.75" customHeight="1">
      <c r="AZ720" s="1"/>
      <c r="BA720" s="1"/>
    </row>
    <row r="721" spans="52:53" ht="15.75" customHeight="1">
      <c r="AZ721" s="1"/>
      <c r="BA721" s="1"/>
    </row>
    <row r="722" spans="52:53" ht="15.75" customHeight="1">
      <c r="AZ722" s="1"/>
      <c r="BA722" s="1"/>
    </row>
    <row r="723" spans="52:53" ht="15.75" customHeight="1">
      <c r="AZ723" s="1"/>
      <c r="BA723" s="1"/>
    </row>
    <row r="724" spans="52:53" ht="15.75" customHeight="1">
      <c r="AZ724" s="1"/>
      <c r="BA724" s="1"/>
    </row>
    <row r="725" spans="52:53" ht="15.75" customHeight="1">
      <c r="AZ725" s="1"/>
      <c r="BA725" s="1"/>
    </row>
    <row r="726" spans="52:53" ht="15.75" customHeight="1">
      <c r="AZ726" s="1"/>
      <c r="BA726" s="1"/>
    </row>
    <row r="727" spans="52:53" ht="15.75" customHeight="1">
      <c r="AZ727" s="1"/>
      <c r="BA727" s="1"/>
    </row>
    <row r="728" spans="52:53" ht="15.75" customHeight="1">
      <c r="AZ728" s="1"/>
      <c r="BA728" s="1"/>
    </row>
    <row r="729" spans="52:53" ht="15.75" customHeight="1">
      <c r="AZ729" s="1"/>
      <c r="BA729" s="1"/>
    </row>
    <row r="730" spans="52:53" ht="15.75" customHeight="1">
      <c r="AZ730" s="1"/>
      <c r="BA730" s="1"/>
    </row>
    <row r="731" spans="52:53" ht="15.75" customHeight="1">
      <c r="AZ731" s="1"/>
      <c r="BA731" s="1"/>
    </row>
    <row r="732" spans="52:53" ht="15.75" customHeight="1">
      <c r="AZ732" s="1"/>
      <c r="BA732" s="1"/>
    </row>
    <row r="733" spans="52:53" ht="15.75" customHeight="1">
      <c r="AZ733" s="1"/>
      <c r="BA733" s="1"/>
    </row>
    <row r="734" spans="52:53" ht="15.75" customHeight="1">
      <c r="AZ734" s="1"/>
      <c r="BA734" s="1"/>
    </row>
    <row r="735" spans="52:53" ht="15.75" customHeight="1">
      <c r="AZ735" s="1"/>
      <c r="BA735" s="1"/>
    </row>
    <row r="736" spans="52:53" ht="15.75" customHeight="1">
      <c r="AZ736" s="1"/>
      <c r="BA736" s="1"/>
    </row>
    <row r="737" spans="52:53" ht="15.75" customHeight="1">
      <c r="AZ737" s="1"/>
      <c r="BA737" s="1"/>
    </row>
    <row r="738" spans="52:53" ht="15.75" customHeight="1">
      <c r="AZ738" s="1"/>
      <c r="BA738" s="1"/>
    </row>
    <row r="739" spans="52:53" ht="15.75" customHeight="1">
      <c r="AZ739" s="1"/>
      <c r="BA739" s="1"/>
    </row>
    <row r="740" spans="52:53" ht="15.75" customHeight="1">
      <c r="AZ740" s="1"/>
      <c r="BA740" s="1"/>
    </row>
    <row r="741" spans="52:53" ht="15.75" customHeight="1">
      <c r="AZ741" s="1"/>
      <c r="BA741" s="1"/>
    </row>
    <row r="742" spans="52:53" ht="15.75" customHeight="1">
      <c r="AZ742" s="1"/>
      <c r="BA742" s="1"/>
    </row>
    <row r="743" spans="52:53" ht="15.75" customHeight="1">
      <c r="AZ743" s="1"/>
      <c r="BA743" s="1"/>
    </row>
    <row r="744" spans="52:53" ht="15.75" customHeight="1">
      <c r="AZ744" s="1"/>
      <c r="BA744" s="1"/>
    </row>
    <row r="745" spans="52:53" ht="15.75" customHeight="1">
      <c r="AZ745" s="1"/>
      <c r="BA745" s="1"/>
    </row>
    <row r="746" spans="52:53" ht="15.75" customHeight="1">
      <c r="AZ746" s="1"/>
      <c r="BA746" s="1"/>
    </row>
    <row r="747" spans="52:53" ht="15.75" customHeight="1">
      <c r="AZ747" s="1"/>
      <c r="BA747" s="1"/>
    </row>
    <row r="748" spans="52:53" ht="15.75" customHeight="1">
      <c r="AZ748" s="1"/>
      <c r="BA748" s="1"/>
    </row>
    <row r="749" spans="52:53" ht="15.75" customHeight="1">
      <c r="AZ749" s="1"/>
      <c r="BA749" s="1"/>
    </row>
    <row r="750" spans="52:53" ht="15.75" customHeight="1">
      <c r="AZ750" s="1"/>
      <c r="BA750" s="1"/>
    </row>
    <row r="751" spans="52:53" ht="15.75" customHeight="1">
      <c r="AZ751" s="1"/>
      <c r="BA751" s="1"/>
    </row>
    <row r="752" spans="52:53" ht="15.75" customHeight="1">
      <c r="AZ752" s="1"/>
      <c r="BA752" s="1"/>
    </row>
    <row r="753" spans="52:53" ht="15.75" customHeight="1">
      <c r="AZ753" s="1"/>
      <c r="BA753" s="1"/>
    </row>
    <row r="754" spans="52:53" ht="15.75" customHeight="1">
      <c r="AZ754" s="1"/>
      <c r="BA754" s="1"/>
    </row>
    <row r="755" spans="52:53" ht="15.75" customHeight="1">
      <c r="AZ755" s="1"/>
      <c r="BA755" s="1"/>
    </row>
    <row r="756" spans="52:53" ht="15.75" customHeight="1">
      <c r="AZ756" s="1"/>
      <c r="BA756" s="1"/>
    </row>
    <row r="757" spans="52:53" ht="15.75" customHeight="1">
      <c r="AZ757" s="1"/>
      <c r="BA757" s="1"/>
    </row>
    <row r="758" spans="52:53" ht="15.75" customHeight="1">
      <c r="AZ758" s="1"/>
      <c r="BA758" s="1"/>
    </row>
    <row r="759" spans="52:53" ht="15.75" customHeight="1">
      <c r="AZ759" s="1"/>
      <c r="BA759" s="1"/>
    </row>
    <row r="760" spans="52:53" ht="15.75" customHeight="1">
      <c r="AZ760" s="1"/>
      <c r="BA760" s="1"/>
    </row>
    <row r="761" spans="52:53" ht="15.75" customHeight="1">
      <c r="AZ761" s="1"/>
      <c r="BA761" s="1"/>
    </row>
    <row r="762" spans="52:53" ht="15.75" customHeight="1">
      <c r="AZ762" s="1"/>
      <c r="BA762" s="1"/>
    </row>
    <row r="763" spans="52:53" ht="15.75" customHeight="1">
      <c r="AZ763" s="1"/>
      <c r="BA763" s="1"/>
    </row>
    <row r="764" spans="52:53" ht="15.75" customHeight="1">
      <c r="AZ764" s="1"/>
      <c r="BA764" s="1"/>
    </row>
    <row r="765" spans="52:53" ht="15.75" customHeight="1">
      <c r="AZ765" s="1"/>
      <c r="BA765" s="1"/>
    </row>
    <row r="766" spans="52:53" ht="15.75" customHeight="1">
      <c r="AZ766" s="1"/>
      <c r="BA766" s="1"/>
    </row>
    <row r="767" spans="52:53" ht="15.75" customHeight="1">
      <c r="AZ767" s="1"/>
      <c r="BA767" s="1"/>
    </row>
    <row r="768" spans="52:53" ht="15.75" customHeight="1">
      <c r="AZ768" s="1"/>
      <c r="BA768" s="1"/>
    </row>
    <row r="769" spans="52:53" ht="15.75" customHeight="1">
      <c r="AZ769" s="1"/>
      <c r="BA769" s="1"/>
    </row>
    <row r="770" spans="52:53" ht="15.75" customHeight="1">
      <c r="AZ770" s="1"/>
      <c r="BA770" s="1"/>
    </row>
    <row r="771" spans="52:53" ht="15.75" customHeight="1">
      <c r="AZ771" s="1"/>
      <c r="BA771" s="1"/>
    </row>
    <row r="772" spans="52:53" ht="15.75" customHeight="1">
      <c r="AZ772" s="1"/>
      <c r="BA772" s="1"/>
    </row>
    <row r="773" spans="52:53" ht="15.75" customHeight="1">
      <c r="AZ773" s="1"/>
      <c r="BA773" s="1"/>
    </row>
    <row r="774" spans="52:53" ht="15.75" customHeight="1">
      <c r="AZ774" s="1"/>
      <c r="BA774" s="1"/>
    </row>
    <row r="775" spans="52:53" ht="15.75" customHeight="1">
      <c r="AZ775" s="1"/>
      <c r="BA775" s="1"/>
    </row>
    <row r="776" spans="52:53" ht="15.75" customHeight="1">
      <c r="AZ776" s="1"/>
      <c r="BA776" s="1"/>
    </row>
    <row r="777" spans="52:53" ht="15.75" customHeight="1">
      <c r="AZ777" s="1"/>
      <c r="BA777" s="1"/>
    </row>
    <row r="778" spans="52:53" ht="15.75" customHeight="1">
      <c r="AZ778" s="1"/>
      <c r="BA778" s="1"/>
    </row>
    <row r="779" spans="52:53" ht="15.75" customHeight="1">
      <c r="AZ779" s="1"/>
      <c r="BA779" s="1"/>
    </row>
    <row r="780" spans="52:53" ht="15.75" customHeight="1">
      <c r="AZ780" s="1"/>
      <c r="BA780" s="1"/>
    </row>
    <row r="781" spans="52:53" ht="15.75" customHeight="1">
      <c r="AZ781" s="1"/>
      <c r="BA781" s="1"/>
    </row>
    <row r="782" spans="52:53" ht="15.75" customHeight="1">
      <c r="AZ782" s="1"/>
      <c r="BA782" s="1"/>
    </row>
    <row r="783" spans="52:53" ht="15.75" customHeight="1">
      <c r="AZ783" s="1"/>
      <c r="BA783" s="1"/>
    </row>
    <row r="784" spans="52:53" ht="15.75" customHeight="1">
      <c r="AZ784" s="1"/>
      <c r="BA784" s="1"/>
    </row>
    <row r="785" spans="52:53" ht="15.75" customHeight="1">
      <c r="AZ785" s="1"/>
      <c r="BA785" s="1"/>
    </row>
    <row r="786" spans="52:53" ht="15.75" customHeight="1">
      <c r="AZ786" s="1"/>
      <c r="BA786" s="1"/>
    </row>
    <row r="787" spans="52:53" ht="15.75" customHeight="1">
      <c r="AZ787" s="1"/>
      <c r="BA787" s="1"/>
    </row>
    <row r="788" spans="52:53" ht="15.75" customHeight="1">
      <c r="AZ788" s="1"/>
      <c r="BA788" s="1"/>
    </row>
    <row r="789" spans="52:53" ht="15.75" customHeight="1">
      <c r="AZ789" s="1"/>
      <c r="BA789" s="1"/>
    </row>
    <row r="790" spans="52:53" ht="15.75" customHeight="1">
      <c r="AZ790" s="1"/>
      <c r="BA790" s="1"/>
    </row>
    <row r="791" spans="52:53" ht="15.75" customHeight="1">
      <c r="AZ791" s="1"/>
      <c r="BA791" s="1"/>
    </row>
    <row r="792" spans="52:53" ht="15.75" customHeight="1">
      <c r="AZ792" s="1"/>
      <c r="BA792" s="1"/>
    </row>
    <row r="793" spans="52:53" ht="15.75" customHeight="1">
      <c r="AZ793" s="1"/>
      <c r="BA793" s="1"/>
    </row>
    <row r="794" spans="52:53" ht="15.75" customHeight="1">
      <c r="AZ794" s="1"/>
      <c r="BA794" s="1"/>
    </row>
    <row r="795" spans="52:53" ht="15.75" customHeight="1">
      <c r="AZ795" s="1"/>
      <c r="BA795" s="1"/>
    </row>
    <row r="796" spans="52:53" ht="15.75" customHeight="1">
      <c r="AZ796" s="1"/>
      <c r="BA796" s="1"/>
    </row>
    <row r="797" spans="52:53" ht="15.75" customHeight="1">
      <c r="AZ797" s="1"/>
      <c r="BA797" s="1"/>
    </row>
    <row r="798" spans="52:53" ht="15.75" customHeight="1">
      <c r="AZ798" s="1"/>
      <c r="BA798" s="1"/>
    </row>
    <row r="799" spans="52:53" ht="15.75" customHeight="1">
      <c r="AZ799" s="1"/>
      <c r="BA799" s="1"/>
    </row>
    <row r="800" spans="52:53" ht="15.75" customHeight="1">
      <c r="AZ800" s="1"/>
      <c r="BA800" s="1"/>
    </row>
    <row r="801" spans="52:53" ht="15.75" customHeight="1">
      <c r="AZ801" s="1"/>
      <c r="BA801" s="1"/>
    </row>
    <row r="802" spans="52:53" ht="15.75" customHeight="1">
      <c r="AZ802" s="1"/>
      <c r="BA802" s="1"/>
    </row>
    <row r="803" spans="52:53" ht="15.75" customHeight="1">
      <c r="AZ803" s="1"/>
      <c r="BA803" s="1"/>
    </row>
    <row r="804" spans="52:53" ht="15.75" customHeight="1">
      <c r="AZ804" s="1"/>
      <c r="BA804" s="1"/>
    </row>
    <row r="805" spans="52:53" ht="15.75" customHeight="1">
      <c r="AZ805" s="1"/>
      <c r="BA805" s="1"/>
    </row>
    <row r="806" spans="52:53" ht="15.75" customHeight="1">
      <c r="AZ806" s="1"/>
      <c r="BA806" s="1"/>
    </row>
    <row r="807" spans="52:53" ht="15.75" customHeight="1">
      <c r="AZ807" s="1"/>
      <c r="BA807" s="1"/>
    </row>
    <row r="808" spans="52:53" ht="15.75" customHeight="1">
      <c r="AZ808" s="1"/>
      <c r="BA808" s="1"/>
    </row>
    <row r="809" spans="52:53" ht="15.75" customHeight="1">
      <c r="AZ809" s="1"/>
      <c r="BA809" s="1"/>
    </row>
    <row r="810" spans="52:53" ht="15.75" customHeight="1">
      <c r="AZ810" s="1"/>
      <c r="BA810" s="1"/>
    </row>
    <row r="811" spans="52:53" ht="15.75" customHeight="1">
      <c r="AZ811" s="1"/>
      <c r="BA811" s="1"/>
    </row>
    <row r="812" spans="52:53" ht="15.75" customHeight="1">
      <c r="AZ812" s="1"/>
      <c r="BA812" s="1"/>
    </row>
    <row r="813" spans="52:53" ht="15.75" customHeight="1">
      <c r="AZ813" s="1"/>
      <c r="BA813" s="1"/>
    </row>
    <row r="814" spans="52:53" ht="15.75" customHeight="1">
      <c r="AZ814" s="1"/>
      <c r="BA814" s="1"/>
    </row>
    <row r="815" spans="52:53" ht="15.75" customHeight="1">
      <c r="AZ815" s="1"/>
      <c r="BA815" s="1"/>
    </row>
    <row r="816" spans="52:53" ht="15.75" customHeight="1">
      <c r="AZ816" s="1"/>
      <c r="BA816" s="1"/>
    </row>
    <row r="817" spans="52:53" ht="15.75" customHeight="1">
      <c r="AZ817" s="1"/>
      <c r="BA817" s="1"/>
    </row>
    <row r="818" spans="52:53" ht="15.75" customHeight="1">
      <c r="AZ818" s="1"/>
      <c r="BA818" s="1"/>
    </row>
    <row r="819" spans="52:53" ht="15.75" customHeight="1">
      <c r="AZ819" s="1"/>
      <c r="BA819" s="1"/>
    </row>
    <row r="820" spans="52:53" ht="15.75" customHeight="1">
      <c r="AZ820" s="1"/>
      <c r="BA820" s="1"/>
    </row>
    <row r="821" spans="52:53" ht="15.75" customHeight="1">
      <c r="AZ821" s="1"/>
      <c r="BA821" s="1"/>
    </row>
    <row r="822" spans="52:53" ht="15.75" customHeight="1">
      <c r="AZ822" s="1"/>
      <c r="BA822" s="1"/>
    </row>
    <row r="823" spans="52:53" ht="15.75" customHeight="1">
      <c r="AZ823" s="1"/>
      <c r="BA823" s="1"/>
    </row>
    <row r="824" spans="52:53" ht="15.75" customHeight="1">
      <c r="AZ824" s="1"/>
      <c r="BA824" s="1"/>
    </row>
    <row r="825" spans="52:53" ht="15.75" customHeight="1">
      <c r="AZ825" s="1"/>
      <c r="BA825" s="1"/>
    </row>
    <row r="826" spans="52:53" ht="15.75" customHeight="1">
      <c r="AZ826" s="1"/>
      <c r="BA826" s="1"/>
    </row>
    <row r="827" spans="52:53" ht="15.75" customHeight="1">
      <c r="AZ827" s="1"/>
      <c r="BA827" s="1"/>
    </row>
    <row r="828" spans="52:53" ht="15.75" customHeight="1">
      <c r="AZ828" s="1"/>
      <c r="BA828" s="1"/>
    </row>
    <row r="829" spans="52:53" ht="15.75" customHeight="1">
      <c r="AZ829" s="1"/>
      <c r="BA829" s="1"/>
    </row>
    <row r="830" spans="52:53" ht="15.75" customHeight="1">
      <c r="AZ830" s="1"/>
      <c r="BA830" s="1"/>
    </row>
    <row r="831" spans="52:53" ht="15.75" customHeight="1">
      <c r="AZ831" s="1"/>
      <c r="BA831" s="1"/>
    </row>
    <row r="832" spans="52:53" ht="15.75" customHeight="1">
      <c r="AZ832" s="1"/>
      <c r="BA832" s="1"/>
    </row>
    <row r="833" spans="52:53" ht="15.75" customHeight="1">
      <c r="AZ833" s="1"/>
      <c r="BA833" s="1"/>
    </row>
    <row r="834" spans="52:53" ht="15.75" customHeight="1">
      <c r="AZ834" s="1"/>
      <c r="BA834" s="1"/>
    </row>
    <row r="835" spans="52:53" ht="15.75" customHeight="1">
      <c r="AZ835" s="1"/>
      <c r="BA835" s="1"/>
    </row>
    <row r="836" spans="52:53" ht="15.75" customHeight="1">
      <c r="AZ836" s="1"/>
      <c r="BA836" s="1"/>
    </row>
    <row r="837" spans="52:53" ht="15.75" customHeight="1">
      <c r="AZ837" s="1"/>
      <c r="BA837" s="1"/>
    </row>
    <row r="838" spans="52:53" ht="15.75" customHeight="1">
      <c r="AZ838" s="1"/>
      <c r="BA838" s="1"/>
    </row>
    <row r="839" spans="52:53" ht="15.75" customHeight="1">
      <c r="AZ839" s="1"/>
      <c r="BA839" s="1"/>
    </row>
    <row r="840" spans="52:53" ht="15.75" customHeight="1">
      <c r="AZ840" s="1"/>
      <c r="BA840" s="1"/>
    </row>
    <row r="841" spans="52:53" ht="15.75" customHeight="1">
      <c r="AZ841" s="1"/>
      <c r="BA841" s="1"/>
    </row>
    <row r="842" spans="52:53" ht="15.75" customHeight="1">
      <c r="AZ842" s="1"/>
      <c r="BA842" s="1"/>
    </row>
    <row r="843" spans="52:53" ht="15.75" customHeight="1">
      <c r="AZ843" s="1"/>
      <c r="BA843" s="1"/>
    </row>
    <row r="844" spans="52:53" ht="15.75" customHeight="1">
      <c r="AZ844" s="1"/>
      <c r="BA844" s="1"/>
    </row>
    <row r="845" spans="52:53" ht="15.75" customHeight="1">
      <c r="AZ845" s="1"/>
      <c r="BA845" s="1"/>
    </row>
    <row r="846" spans="52:53" ht="15.75" customHeight="1">
      <c r="AZ846" s="1"/>
      <c r="BA846" s="1"/>
    </row>
    <row r="847" spans="52:53" ht="15.75" customHeight="1">
      <c r="AZ847" s="1"/>
      <c r="BA847" s="1"/>
    </row>
    <row r="848" spans="52:53" ht="15.75" customHeight="1">
      <c r="AZ848" s="1"/>
      <c r="BA848" s="1"/>
    </row>
    <row r="849" spans="52:53" ht="15.75" customHeight="1">
      <c r="AZ849" s="1"/>
      <c r="BA849" s="1"/>
    </row>
    <row r="850" spans="52:53" ht="15.75" customHeight="1">
      <c r="AZ850" s="1"/>
      <c r="BA850" s="1"/>
    </row>
    <row r="851" spans="52:53" ht="15.75" customHeight="1">
      <c r="AZ851" s="1"/>
      <c r="BA851" s="1"/>
    </row>
    <row r="852" spans="52:53" ht="15.75" customHeight="1">
      <c r="AZ852" s="1"/>
      <c r="BA852" s="1"/>
    </row>
    <row r="853" spans="52:53" ht="15.75" customHeight="1">
      <c r="AZ853" s="1"/>
      <c r="BA853" s="1"/>
    </row>
    <row r="854" spans="52:53" ht="15.75" customHeight="1">
      <c r="AZ854" s="1"/>
      <c r="BA854" s="1"/>
    </row>
    <row r="855" spans="52:53" ht="15.75" customHeight="1">
      <c r="AZ855" s="1"/>
      <c r="BA855" s="1"/>
    </row>
    <row r="856" spans="52:53" ht="15.75" customHeight="1">
      <c r="AZ856" s="1"/>
      <c r="BA856" s="1"/>
    </row>
    <row r="857" spans="52:53" ht="15.75" customHeight="1">
      <c r="AZ857" s="1"/>
      <c r="BA857" s="1"/>
    </row>
    <row r="858" spans="52:53" ht="15.75" customHeight="1">
      <c r="AZ858" s="1"/>
      <c r="BA858" s="1"/>
    </row>
    <row r="859" spans="52:53" ht="15.75" customHeight="1">
      <c r="AZ859" s="1"/>
      <c r="BA859" s="1"/>
    </row>
    <row r="860" spans="52:53" ht="15.75" customHeight="1">
      <c r="AZ860" s="1"/>
      <c r="BA860" s="1"/>
    </row>
    <row r="861" spans="52:53" ht="15.75" customHeight="1">
      <c r="AZ861" s="1"/>
      <c r="BA861" s="1"/>
    </row>
    <row r="862" spans="52:53" ht="15.75" customHeight="1">
      <c r="AZ862" s="1"/>
      <c r="BA862" s="1"/>
    </row>
    <row r="863" spans="52:53" ht="15.75" customHeight="1">
      <c r="AZ863" s="1"/>
      <c r="BA863" s="1"/>
    </row>
    <row r="864" spans="52:53" ht="15.75" customHeight="1">
      <c r="AZ864" s="1"/>
      <c r="BA864" s="1"/>
    </row>
    <row r="865" spans="52:53" ht="15.75" customHeight="1">
      <c r="AZ865" s="1"/>
      <c r="BA865" s="1"/>
    </row>
    <row r="866" spans="52:53" ht="15.75" customHeight="1">
      <c r="AZ866" s="1"/>
      <c r="BA866" s="1"/>
    </row>
    <row r="867" spans="52:53" ht="15.75" customHeight="1">
      <c r="AZ867" s="1"/>
      <c r="BA867" s="1"/>
    </row>
    <row r="868" spans="52:53" ht="15.75" customHeight="1">
      <c r="AZ868" s="1"/>
      <c r="BA868" s="1"/>
    </row>
    <row r="869" spans="52:53" ht="15.75" customHeight="1">
      <c r="AZ869" s="1"/>
      <c r="BA869" s="1"/>
    </row>
    <row r="870" spans="52:53" ht="15.75" customHeight="1">
      <c r="AZ870" s="1"/>
      <c r="BA870" s="1"/>
    </row>
    <row r="871" spans="52:53" ht="15.75" customHeight="1">
      <c r="AZ871" s="1"/>
      <c r="BA871" s="1"/>
    </row>
    <row r="872" spans="52:53" ht="15.75" customHeight="1">
      <c r="AZ872" s="1"/>
      <c r="BA872" s="1"/>
    </row>
    <row r="873" spans="52:53" ht="15.75" customHeight="1">
      <c r="AZ873" s="1"/>
      <c r="BA873" s="1"/>
    </row>
    <row r="874" spans="52:53" ht="15.75" customHeight="1">
      <c r="AZ874" s="1"/>
      <c r="BA874" s="1"/>
    </row>
    <row r="875" spans="52:53" ht="15.75" customHeight="1">
      <c r="AZ875" s="1"/>
      <c r="BA875" s="1"/>
    </row>
    <row r="876" spans="52:53" ht="15.75" customHeight="1">
      <c r="AZ876" s="1"/>
      <c r="BA876" s="1"/>
    </row>
    <row r="877" spans="52:53" ht="15.75" customHeight="1">
      <c r="AZ877" s="1"/>
      <c r="BA877" s="1"/>
    </row>
    <row r="878" spans="52:53" ht="15.75" customHeight="1">
      <c r="AZ878" s="1"/>
      <c r="BA878" s="1"/>
    </row>
    <row r="879" spans="52:53" ht="15.75" customHeight="1">
      <c r="AZ879" s="1"/>
      <c r="BA879" s="1"/>
    </row>
    <row r="880" spans="52:53" ht="15.75" customHeight="1">
      <c r="AZ880" s="1"/>
      <c r="BA880" s="1"/>
    </row>
    <row r="881" spans="52:53" ht="15.75" customHeight="1">
      <c r="AZ881" s="1"/>
      <c r="BA881" s="1"/>
    </row>
    <row r="882" spans="52:53" ht="15.75" customHeight="1">
      <c r="AZ882" s="1"/>
      <c r="BA882" s="1"/>
    </row>
    <row r="883" spans="52:53" ht="15.75" customHeight="1">
      <c r="AZ883" s="1"/>
      <c r="BA883" s="1"/>
    </row>
    <row r="884" spans="52:53" ht="15.75" customHeight="1">
      <c r="AZ884" s="1"/>
      <c r="BA884" s="1"/>
    </row>
    <row r="885" spans="52:53" ht="15.75" customHeight="1">
      <c r="AZ885" s="1"/>
      <c r="BA885" s="1"/>
    </row>
    <row r="886" spans="52:53" ht="15.75" customHeight="1">
      <c r="AZ886" s="1"/>
      <c r="BA886" s="1"/>
    </row>
    <row r="887" spans="52:53" ht="15.75" customHeight="1">
      <c r="AZ887" s="1"/>
      <c r="BA887" s="1"/>
    </row>
    <row r="888" spans="52:53" ht="15.75" customHeight="1">
      <c r="AZ888" s="1"/>
      <c r="BA888" s="1"/>
    </row>
    <row r="889" spans="52:53" ht="15.75" customHeight="1">
      <c r="AZ889" s="1"/>
      <c r="BA889" s="1"/>
    </row>
    <row r="890" spans="52:53" ht="15.75" customHeight="1">
      <c r="AZ890" s="1"/>
      <c r="BA890" s="1"/>
    </row>
    <row r="891" spans="52:53" ht="15.75" customHeight="1">
      <c r="AZ891" s="1"/>
      <c r="BA891" s="1"/>
    </row>
    <row r="892" spans="52:53" ht="15.75" customHeight="1">
      <c r="AZ892" s="1"/>
      <c r="BA892" s="1"/>
    </row>
    <row r="893" spans="52:53" ht="15.75" customHeight="1">
      <c r="AZ893" s="1"/>
      <c r="BA893" s="1"/>
    </row>
    <row r="894" spans="52:53" ht="15.75" customHeight="1">
      <c r="AZ894" s="1"/>
      <c r="BA894" s="1"/>
    </row>
    <row r="895" spans="52:53" ht="15.75" customHeight="1">
      <c r="AZ895" s="1"/>
      <c r="BA895" s="1"/>
    </row>
    <row r="896" spans="52:53" ht="15.75" customHeight="1">
      <c r="AZ896" s="1"/>
      <c r="BA896" s="1"/>
    </row>
    <row r="897" spans="52:53" ht="15.75" customHeight="1">
      <c r="AZ897" s="1"/>
      <c r="BA897" s="1"/>
    </row>
    <row r="898" spans="52:53" ht="15.75" customHeight="1">
      <c r="AZ898" s="1"/>
      <c r="BA898" s="1"/>
    </row>
    <row r="899" spans="52:53" ht="15.75" customHeight="1">
      <c r="AZ899" s="1"/>
      <c r="BA899" s="1"/>
    </row>
    <row r="900" spans="52:53" ht="15.75" customHeight="1">
      <c r="AZ900" s="1"/>
      <c r="BA900" s="1"/>
    </row>
    <row r="901" spans="52:53" ht="15.75" customHeight="1">
      <c r="AZ901" s="1"/>
      <c r="BA901" s="1"/>
    </row>
    <row r="902" spans="52:53" ht="15.75" customHeight="1">
      <c r="AZ902" s="1"/>
      <c r="BA902" s="1"/>
    </row>
    <row r="903" spans="52:53" ht="15.75" customHeight="1">
      <c r="AZ903" s="1"/>
      <c r="BA903" s="1"/>
    </row>
    <row r="904" spans="52:53" ht="15.75" customHeight="1">
      <c r="AZ904" s="1"/>
      <c r="BA904" s="1"/>
    </row>
    <row r="905" spans="52:53" ht="15.75" customHeight="1">
      <c r="AZ905" s="1"/>
      <c r="BA905" s="1"/>
    </row>
    <row r="906" spans="52:53" ht="15.75" customHeight="1">
      <c r="AZ906" s="1"/>
      <c r="BA906" s="1"/>
    </row>
    <row r="907" spans="52:53" ht="15.75" customHeight="1">
      <c r="AZ907" s="1"/>
      <c r="BA907" s="1"/>
    </row>
    <row r="908" spans="52:53" ht="15.75" customHeight="1">
      <c r="AZ908" s="1"/>
      <c r="BA908" s="1"/>
    </row>
    <row r="909" spans="52:53" ht="15.75" customHeight="1">
      <c r="AZ909" s="1"/>
      <c r="BA909" s="1"/>
    </row>
    <row r="910" spans="52:53" ht="15.75" customHeight="1">
      <c r="AZ910" s="1"/>
      <c r="BA910" s="1"/>
    </row>
    <row r="911" spans="52:53" ht="15.75" customHeight="1">
      <c r="AZ911" s="1"/>
      <c r="BA911" s="1"/>
    </row>
    <row r="912" spans="52:53" ht="15.75" customHeight="1">
      <c r="AZ912" s="1"/>
      <c r="BA912" s="1"/>
    </row>
    <row r="913" spans="52:53" ht="15.75" customHeight="1">
      <c r="AZ913" s="1"/>
      <c r="BA913" s="1"/>
    </row>
    <row r="914" spans="52:53" ht="15.75" customHeight="1">
      <c r="AZ914" s="1"/>
      <c r="BA914" s="1"/>
    </row>
    <row r="915" spans="52:53" ht="15.75" customHeight="1">
      <c r="AZ915" s="1"/>
      <c r="BA915" s="1"/>
    </row>
    <row r="916" spans="52:53" ht="15.75" customHeight="1">
      <c r="AZ916" s="1"/>
      <c r="BA916" s="1"/>
    </row>
    <row r="917" spans="52:53" ht="15.75" customHeight="1">
      <c r="AZ917" s="1"/>
      <c r="BA917" s="1"/>
    </row>
    <row r="918" spans="52:53" ht="15.75" customHeight="1">
      <c r="AZ918" s="1"/>
      <c r="BA918" s="1"/>
    </row>
    <row r="919" spans="52:53" ht="15.75" customHeight="1">
      <c r="AZ919" s="1"/>
      <c r="BA919" s="1"/>
    </row>
    <row r="920" spans="52:53" ht="15.75" customHeight="1">
      <c r="AZ920" s="1"/>
      <c r="BA920" s="1"/>
    </row>
    <row r="921" spans="52:53" ht="15.75" customHeight="1">
      <c r="AZ921" s="1"/>
      <c r="BA921" s="1"/>
    </row>
    <row r="922" spans="52:53" ht="15.75" customHeight="1">
      <c r="AZ922" s="1"/>
      <c r="BA922" s="1"/>
    </row>
    <row r="923" spans="52:53" ht="15.75" customHeight="1">
      <c r="AZ923" s="1"/>
      <c r="BA923" s="1"/>
    </row>
    <row r="924" spans="52:53" ht="15.75" customHeight="1">
      <c r="AZ924" s="1"/>
      <c r="BA924" s="1"/>
    </row>
    <row r="925" spans="52:53" ht="15.75" customHeight="1">
      <c r="AZ925" s="1"/>
      <c r="BA925" s="1"/>
    </row>
    <row r="926" spans="52:53" ht="15.75" customHeight="1">
      <c r="AZ926" s="1"/>
      <c r="BA926" s="1"/>
    </row>
    <row r="927" spans="52:53" ht="15.75" customHeight="1">
      <c r="AZ927" s="1"/>
      <c r="BA927" s="1"/>
    </row>
    <row r="928" spans="52:53" ht="15.75" customHeight="1">
      <c r="AZ928" s="1"/>
      <c r="BA928" s="1"/>
    </row>
    <row r="929" spans="52:53" ht="15.75" customHeight="1">
      <c r="AZ929" s="1"/>
      <c r="BA929" s="1"/>
    </row>
    <row r="930" spans="52:53" ht="15.75" customHeight="1">
      <c r="AZ930" s="1"/>
      <c r="BA930" s="1"/>
    </row>
    <row r="931" spans="52:53" ht="15.75" customHeight="1">
      <c r="AZ931" s="1"/>
      <c r="BA931" s="1"/>
    </row>
    <row r="932" spans="52:53" ht="15.75" customHeight="1">
      <c r="AZ932" s="1"/>
      <c r="BA932" s="1"/>
    </row>
    <row r="933" spans="52:53" ht="15.75" customHeight="1">
      <c r="AZ933" s="1"/>
      <c r="BA933" s="1"/>
    </row>
    <row r="934" spans="52:53" ht="15.75" customHeight="1">
      <c r="AZ934" s="1"/>
      <c r="BA934" s="1"/>
    </row>
    <row r="935" spans="52:53" ht="15.75" customHeight="1">
      <c r="AZ935" s="1"/>
      <c r="BA935" s="1"/>
    </row>
    <row r="936" spans="52:53" ht="15.75" customHeight="1">
      <c r="AZ936" s="1"/>
      <c r="BA936" s="1"/>
    </row>
    <row r="937" spans="52:53" ht="15.75" customHeight="1">
      <c r="AZ937" s="1"/>
      <c r="BA937" s="1"/>
    </row>
    <row r="938" spans="52:53" ht="15.75" customHeight="1">
      <c r="AZ938" s="1"/>
      <c r="BA938" s="1"/>
    </row>
    <row r="939" spans="52:53" ht="15.75" customHeight="1">
      <c r="AZ939" s="1"/>
      <c r="BA939" s="1"/>
    </row>
    <row r="940" spans="52:53" ht="15.75" customHeight="1">
      <c r="AZ940" s="1"/>
      <c r="BA940" s="1"/>
    </row>
    <row r="941" spans="52:53" ht="15.75" customHeight="1">
      <c r="AZ941" s="1"/>
      <c r="BA941" s="1"/>
    </row>
    <row r="942" spans="52:53" ht="15.75" customHeight="1">
      <c r="AZ942" s="1"/>
      <c r="BA942" s="1"/>
    </row>
    <row r="943" spans="52:53" ht="15.75" customHeight="1">
      <c r="AZ943" s="1"/>
      <c r="BA943" s="1"/>
    </row>
    <row r="944" spans="52:53" ht="15.75" customHeight="1">
      <c r="AZ944" s="1"/>
      <c r="BA944" s="1"/>
    </row>
    <row r="945" spans="52:53" ht="15.75" customHeight="1">
      <c r="AZ945" s="1"/>
      <c r="BA945" s="1"/>
    </row>
    <row r="946" spans="52:53" ht="15.75" customHeight="1">
      <c r="AZ946" s="1"/>
      <c r="BA946" s="1"/>
    </row>
    <row r="947" spans="52:53" ht="15.75" customHeight="1">
      <c r="AZ947" s="1"/>
      <c r="BA947" s="1"/>
    </row>
    <row r="948" spans="52:53" ht="15.75" customHeight="1">
      <c r="AZ948" s="1"/>
      <c r="BA948" s="1"/>
    </row>
    <row r="949" spans="52:53" ht="15.75" customHeight="1">
      <c r="AZ949" s="1"/>
      <c r="BA949" s="1"/>
    </row>
    <row r="950" spans="52:53" ht="15.75" customHeight="1">
      <c r="AZ950" s="1"/>
      <c r="BA950" s="1"/>
    </row>
    <row r="951" spans="52:53" ht="15.75" customHeight="1">
      <c r="AZ951" s="1"/>
      <c r="BA951" s="1"/>
    </row>
    <row r="952" spans="52:53" ht="15.75" customHeight="1">
      <c r="AZ952" s="1"/>
      <c r="BA952" s="1"/>
    </row>
    <row r="953" spans="52:53" ht="15.75" customHeight="1">
      <c r="AZ953" s="1"/>
      <c r="BA953" s="1"/>
    </row>
    <row r="954" spans="52:53" ht="15.75" customHeight="1">
      <c r="AZ954" s="1"/>
      <c r="BA954" s="1"/>
    </row>
    <row r="955" spans="52:53" ht="15.75" customHeight="1">
      <c r="AZ955" s="1"/>
      <c r="BA955" s="1"/>
    </row>
    <row r="956" spans="52:53" ht="15.75" customHeight="1">
      <c r="AZ956" s="1"/>
      <c r="BA956" s="1"/>
    </row>
    <row r="957" spans="52:53" ht="15.75" customHeight="1">
      <c r="AZ957" s="1"/>
      <c r="BA957" s="1"/>
    </row>
    <row r="958" spans="52:53" ht="15.75" customHeight="1">
      <c r="AZ958" s="1"/>
      <c r="BA958" s="1"/>
    </row>
    <row r="959" spans="52:53" ht="15.75" customHeight="1">
      <c r="AZ959" s="1"/>
      <c r="BA959" s="1"/>
    </row>
    <row r="960" spans="52:53" ht="15.75" customHeight="1">
      <c r="AZ960" s="1"/>
      <c r="BA960" s="1"/>
    </row>
    <row r="961" spans="52:53" ht="15.75" customHeight="1">
      <c r="AZ961" s="1"/>
      <c r="BA961" s="1"/>
    </row>
    <row r="962" spans="52:53" ht="15.75" customHeight="1">
      <c r="AZ962" s="1"/>
      <c r="BA962" s="1"/>
    </row>
    <row r="963" spans="52:53" ht="15.75" customHeight="1">
      <c r="AZ963" s="1"/>
      <c r="BA963" s="1"/>
    </row>
    <row r="964" spans="52:53" ht="15.75" customHeight="1">
      <c r="AZ964" s="1"/>
      <c r="BA964" s="1"/>
    </row>
    <row r="965" spans="52:53" ht="15.75" customHeight="1">
      <c r="AZ965" s="1"/>
      <c r="BA965" s="1"/>
    </row>
    <row r="966" spans="52:53" ht="15.75" customHeight="1">
      <c r="AZ966" s="1"/>
      <c r="BA966" s="1"/>
    </row>
    <row r="967" spans="52:53" ht="15.75" customHeight="1">
      <c r="AZ967" s="1"/>
      <c r="BA967" s="1"/>
    </row>
    <row r="968" spans="52:53" ht="15.75" customHeight="1">
      <c r="AZ968" s="1"/>
      <c r="BA968" s="1"/>
    </row>
    <row r="969" spans="52:53" ht="15.75" customHeight="1">
      <c r="AZ969" s="1"/>
      <c r="BA969" s="1"/>
    </row>
    <row r="970" spans="52:53" ht="15.75" customHeight="1">
      <c r="AZ970" s="1"/>
      <c r="BA970" s="1"/>
    </row>
    <row r="971" spans="52:53" ht="15.75" customHeight="1">
      <c r="AZ971" s="1"/>
      <c r="BA971" s="1"/>
    </row>
    <row r="972" spans="52:53" ht="15.75" customHeight="1">
      <c r="AZ972" s="1"/>
      <c r="BA972" s="1"/>
    </row>
    <row r="973" spans="52:53" ht="15.75" customHeight="1">
      <c r="AZ973" s="1"/>
      <c r="BA973" s="1"/>
    </row>
    <row r="974" spans="52:53" ht="15.75" customHeight="1">
      <c r="AZ974" s="1"/>
      <c r="BA974" s="1"/>
    </row>
    <row r="975" spans="52:53" ht="15.75" customHeight="1">
      <c r="AZ975" s="1"/>
      <c r="BA975" s="1"/>
    </row>
    <row r="976" spans="52:53" ht="15.75" customHeight="1">
      <c r="AZ976" s="1"/>
      <c r="BA976" s="1"/>
    </row>
    <row r="977" spans="52:53" ht="15.75" customHeight="1">
      <c r="AZ977" s="1"/>
      <c r="BA977" s="1"/>
    </row>
    <row r="978" spans="52:53" ht="15.75" customHeight="1">
      <c r="AZ978" s="1"/>
      <c r="BA978" s="1"/>
    </row>
    <row r="979" spans="52:53" ht="15.75" customHeight="1">
      <c r="AZ979" s="1"/>
      <c r="BA979" s="1"/>
    </row>
    <row r="980" spans="52:53" ht="15.75" customHeight="1">
      <c r="AZ980" s="1"/>
      <c r="BA980" s="1"/>
    </row>
    <row r="981" spans="52:53" ht="15.75" customHeight="1">
      <c r="AZ981" s="1"/>
      <c r="BA981" s="1"/>
    </row>
    <row r="982" spans="52:53" ht="15.75" customHeight="1">
      <c r="AZ982" s="1"/>
      <c r="BA982" s="1"/>
    </row>
    <row r="983" spans="52:53" ht="15.75" customHeight="1">
      <c r="AZ983" s="1"/>
      <c r="BA983" s="1"/>
    </row>
    <row r="984" spans="52:53" ht="15.75" customHeight="1">
      <c r="AZ984" s="1"/>
      <c r="BA984" s="1"/>
    </row>
    <row r="985" spans="52:53" ht="15.75" customHeight="1">
      <c r="AZ985" s="1"/>
      <c r="BA985" s="1"/>
    </row>
    <row r="986" spans="52:53" ht="15.75" customHeight="1">
      <c r="AZ986" s="1"/>
      <c r="BA986" s="1"/>
    </row>
    <row r="987" spans="52:53" ht="15.75" customHeight="1">
      <c r="AZ987" s="1"/>
      <c r="BA987" s="1"/>
    </row>
    <row r="988" spans="52:53" ht="15.75" customHeight="1">
      <c r="AZ988" s="1"/>
      <c r="BA988" s="1"/>
    </row>
    <row r="989" spans="52:53" ht="15.75" customHeight="1">
      <c r="AZ989" s="1"/>
      <c r="BA989" s="1"/>
    </row>
    <row r="990" spans="52:53" ht="15.75" customHeight="1">
      <c r="AZ990" s="1"/>
      <c r="BA990" s="1"/>
    </row>
    <row r="991" spans="52:53" ht="15.75" customHeight="1">
      <c r="AZ991" s="1"/>
      <c r="BA991" s="1"/>
    </row>
    <row r="992" spans="52:53" ht="15.75" customHeight="1">
      <c r="AZ992" s="1"/>
      <c r="BA992" s="1"/>
    </row>
    <row r="993" spans="52:53" ht="15.75" customHeight="1">
      <c r="AZ993" s="1"/>
      <c r="BA993" s="1"/>
    </row>
    <row r="994" spans="52:53" ht="15.75" customHeight="1">
      <c r="AZ994" s="1"/>
      <c r="BA994" s="1"/>
    </row>
    <row r="995" spans="52:53" ht="15.75" customHeight="1">
      <c r="AZ995" s="1"/>
      <c r="BA995" s="1"/>
    </row>
    <row r="996" spans="52:53" ht="15.75" customHeight="1">
      <c r="AZ996" s="1"/>
      <c r="BA996" s="1"/>
    </row>
    <row r="997" spans="52:53" ht="15.75" customHeight="1">
      <c r="AZ997" s="1"/>
      <c r="BA997" s="1"/>
    </row>
    <row r="998" spans="52:53" ht="15.75" customHeight="1">
      <c r="AZ998" s="1"/>
      <c r="BA998" s="1"/>
    </row>
    <row r="999" spans="52:53" ht="15.75" customHeight="1">
      <c r="AZ999" s="1"/>
      <c r="BA999" s="1"/>
    </row>
    <row r="1000" spans="52:53" ht="15.75" customHeight="1">
      <c r="AZ1000" s="1"/>
      <c r="BA1000" s="1"/>
    </row>
  </sheetData>
  <autoFilter ref="A12:BR33"/>
  <mergeCells count="280">
    <mergeCell ref="BR23:BR25"/>
    <mergeCell ref="BQ23:BQ25"/>
    <mergeCell ref="Z23:Z25"/>
    <mergeCell ref="AA23:AA25"/>
    <mergeCell ref="AB23:AB25"/>
    <mergeCell ref="Q23:Q25"/>
    <mergeCell ref="R23:R25"/>
    <mergeCell ref="S23:S25"/>
    <mergeCell ref="T23:T25"/>
    <mergeCell ref="U23:U25"/>
    <mergeCell ref="V23:V25"/>
    <mergeCell ref="W23:W25"/>
    <mergeCell ref="X23:X25"/>
    <mergeCell ref="Y23:Y25"/>
    <mergeCell ref="BK23:BK25"/>
    <mergeCell ref="BL23:BL25"/>
    <mergeCell ref="BM23:BM25"/>
    <mergeCell ref="BO23:BO25"/>
    <mergeCell ref="BP23:BP25"/>
    <mergeCell ref="AC23:AC25"/>
    <mergeCell ref="AD23:AD25"/>
    <mergeCell ref="AE23:AE25"/>
    <mergeCell ref="AF23:AF25"/>
    <mergeCell ref="AG23:AG25"/>
    <mergeCell ref="AG18:AG20"/>
    <mergeCell ref="AH18:AH20"/>
    <mergeCell ref="AI18:AI20"/>
    <mergeCell ref="AE21:AE22"/>
    <mergeCell ref="AF21:AF22"/>
    <mergeCell ref="Z21:Z22"/>
    <mergeCell ref="AA21:AA22"/>
    <mergeCell ref="AB21:AB22"/>
    <mergeCell ref="AC21:AC22"/>
    <mergeCell ref="AD21:AD22"/>
    <mergeCell ref="J21:J22"/>
    <mergeCell ref="K21:K22"/>
    <mergeCell ref="L21:L22"/>
    <mergeCell ref="M21:M22"/>
    <mergeCell ref="N21:N22"/>
    <mergeCell ref="V18:V20"/>
    <mergeCell ref="W18:W20"/>
    <mergeCell ref="X18:X20"/>
    <mergeCell ref="Y18:Y20"/>
    <mergeCell ref="Q18:Q20"/>
    <mergeCell ref="R18:R20"/>
    <mergeCell ref="S18:S20"/>
    <mergeCell ref="T18:T20"/>
    <mergeCell ref="U18:U20"/>
    <mergeCell ref="J18:J20"/>
    <mergeCell ref="K18:K20"/>
    <mergeCell ref="L18:L20"/>
    <mergeCell ref="M18:M20"/>
    <mergeCell ref="N18:N20"/>
    <mergeCell ref="O18:O20"/>
    <mergeCell ref="P18:P20"/>
    <mergeCell ref="X21:X22"/>
    <mergeCell ref="Y21:Y22"/>
    <mergeCell ref="V21:V22"/>
    <mergeCell ref="A21:A22"/>
    <mergeCell ref="B21:B22"/>
    <mergeCell ref="C21:C22"/>
    <mergeCell ref="D21:D22"/>
    <mergeCell ref="E21:E22"/>
    <mergeCell ref="F21:F22"/>
    <mergeCell ref="G21:G22"/>
    <mergeCell ref="H21:H22"/>
    <mergeCell ref="I21:I22"/>
    <mergeCell ref="AI16:AI17"/>
    <mergeCell ref="V16:V17"/>
    <mergeCell ref="W16:W17"/>
    <mergeCell ref="X16:X17"/>
    <mergeCell ref="Y16:Y17"/>
    <mergeCell ref="Z16:Z17"/>
    <mergeCell ref="AA16:AA17"/>
    <mergeCell ref="AB16:AB17"/>
    <mergeCell ref="A18:A20"/>
    <mergeCell ref="B18:B20"/>
    <mergeCell ref="C18:C20"/>
    <mergeCell ref="D18:D20"/>
    <mergeCell ref="E18:E20"/>
    <mergeCell ref="F18:F20"/>
    <mergeCell ref="G18:G20"/>
    <mergeCell ref="H18:H20"/>
    <mergeCell ref="I18:I20"/>
    <mergeCell ref="Z18:Z20"/>
    <mergeCell ref="AA18:AA20"/>
    <mergeCell ref="AB18:AB20"/>
    <mergeCell ref="AC18:AC20"/>
    <mergeCell ref="AD18:AD20"/>
    <mergeCell ref="AE18:AE20"/>
    <mergeCell ref="AF18:AF20"/>
    <mergeCell ref="S16:S17"/>
    <mergeCell ref="T16:T17"/>
    <mergeCell ref="U16:U17"/>
    <mergeCell ref="AC16:AC17"/>
    <mergeCell ref="AD16:AD17"/>
    <mergeCell ref="AE16:AE17"/>
    <mergeCell ref="AF16:AF17"/>
    <mergeCell ref="AG16:AG17"/>
    <mergeCell ref="AH16:AH17"/>
    <mergeCell ref="H13:H15"/>
    <mergeCell ref="K16:K17"/>
    <mergeCell ref="L16:L17"/>
    <mergeCell ref="M16:M17"/>
    <mergeCell ref="N16:N17"/>
    <mergeCell ref="O16:O17"/>
    <mergeCell ref="P16:P17"/>
    <mergeCell ref="Q16:Q17"/>
    <mergeCell ref="R16:R17"/>
    <mergeCell ref="H16:H17"/>
    <mergeCell ref="I16:I17"/>
    <mergeCell ref="J16:J17"/>
    <mergeCell ref="A16:A17"/>
    <mergeCell ref="B16:B17"/>
    <mergeCell ref="C16:C17"/>
    <mergeCell ref="D16:D17"/>
    <mergeCell ref="E16:E17"/>
    <mergeCell ref="F16:F17"/>
    <mergeCell ref="G16:G17"/>
    <mergeCell ref="BN11:BN12"/>
    <mergeCell ref="BO11:BO12"/>
    <mergeCell ref="BP11:BP12"/>
    <mergeCell ref="BQ11:BQ12"/>
    <mergeCell ref="C9:BJ9"/>
    <mergeCell ref="A10:BJ10"/>
    <mergeCell ref="BK10:BN10"/>
    <mergeCell ref="BO10:BR10"/>
    <mergeCell ref="AM11:AR11"/>
    <mergeCell ref="BK11:BK12"/>
    <mergeCell ref="BR11:BR12"/>
    <mergeCell ref="K11:AC11"/>
    <mergeCell ref="BH1:BJ1"/>
    <mergeCell ref="BH2:BJ2"/>
    <mergeCell ref="BH3:BJ3"/>
    <mergeCell ref="BH4:BJ4"/>
    <mergeCell ref="A5:BJ5"/>
    <mergeCell ref="A6:B6"/>
    <mergeCell ref="C6:BJ6"/>
    <mergeCell ref="BL11:BL12"/>
    <mergeCell ref="BM11:BM12"/>
    <mergeCell ref="I13:I15"/>
    <mergeCell ref="J13:J15"/>
    <mergeCell ref="K13:K15"/>
    <mergeCell ref="L13:L15"/>
    <mergeCell ref="M13:M15"/>
    <mergeCell ref="N13:N15"/>
    <mergeCell ref="O13:O15"/>
    <mergeCell ref="A1:B4"/>
    <mergeCell ref="C1:BG4"/>
    <mergeCell ref="P13:P15"/>
    <mergeCell ref="Q13:Q15"/>
    <mergeCell ref="R13:R15"/>
    <mergeCell ref="S13:S15"/>
    <mergeCell ref="T13:T15"/>
    <mergeCell ref="U13:U15"/>
    <mergeCell ref="V13:V15"/>
    <mergeCell ref="W13:W15"/>
    <mergeCell ref="X13:X15"/>
    <mergeCell ref="A13:A15"/>
    <mergeCell ref="B13:B15"/>
    <mergeCell ref="C13:C15"/>
    <mergeCell ref="D13:D15"/>
    <mergeCell ref="E13:E15"/>
    <mergeCell ref="F13:F15"/>
    <mergeCell ref="H23:H25"/>
    <mergeCell ref="I23:I25"/>
    <mergeCell ref="J23:J25"/>
    <mergeCell ref="K23:K25"/>
    <mergeCell ref="L23:L25"/>
    <mergeCell ref="M23:M25"/>
    <mergeCell ref="N23:N25"/>
    <mergeCell ref="A7:B7"/>
    <mergeCell ref="C7:BJ7"/>
    <mergeCell ref="A8:B8"/>
    <mergeCell ref="C8:BJ8"/>
    <mergeCell ref="A9:B9"/>
    <mergeCell ref="AD13:AD15"/>
    <mergeCell ref="AE13:AE15"/>
    <mergeCell ref="AF13:AF15"/>
    <mergeCell ref="AG13:AG15"/>
    <mergeCell ref="AH13:AH15"/>
    <mergeCell ref="AI13:AI15"/>
    <mergeCell ref="G13:G15"/>
    <mergeCell ref="Y13:Y15"/>
    <mergeCell ref="Z13:Z15"/>
    <mergeCell ref="AA13:AA15"/>
    <mergeCell ref="AB13:AB15"/>
    <mergeCell ref="AC13:AC15"/>
    <mergeCell ref="O26:O27"/>
    <mergeCell ref="P26:P27"/>
    <mergeCell ref="H26:H27"/>
    <mergeCell ref="I26:I27"/>
    <mergeCell ref="J26:J27"/>
    <mergeCell ref="K26:K27"/>
    <mergeCell ref="L26:L27"/>
    <mergeCell ref="M26:M27"/>
    <mergeCell ref="N26:N27"/>
    <mergeCell ref="AH23:AH25"/>
    <mergeCell ref="AI23:AI25"/>
    <mergeCell ref="W21:W22"/>
    <mergeCell ref="O21:O22"/>
    <mergeCell ref="P21:P22"/>
    <mergeCell ref="Q21:Q22"/>
    <mergeCell ref="R21:R22"/>
    <mergeCell ref="S21:S22"/>
    <mergeCell ref="T21:T22"/>
    <mergeCell ref="U21:U22"/>
    <mergeCell ref="O23:O25"/>
    <mergeCell ref="P23:P25"/>
    <mergeCell ref="AG21:AG22"/>
    <mergeCell ref="AH21:AH22"/>
    <mergeCell ref="AI21:AI22"/>
    <mergeCell ref="AI32:AI33"/>
    <mergeCell ref="V32:V33"/>
    <mergeCell ref="W32:W33"/>
    <mergeCell ref="X32:X33"/>
    <mergeCell ref="Y32:Y33"/>
    <mergeCell ref="Z32:Z33"/>
    <mergeCell ref="AA32:AA33"/>
    <mergeCell ref="AB32:AB33"/>
    <mergeCell ref="AG26:AG27"/>
    <mergeCell ref="AH26:AH27"/>
    <mergeCell ref="Z26:Z27"/>
    <mergeCell ref="AA26:AA27"/>
    <mergeCell ref="AB26:AB27"/>
    <mergeCell ref="AC26:AC27"/>
    <mergeCell ref="AD26:AD27"/>
    <mergeCell ref="AE26:AE27"/>
    <mergeCell ref="O32:O33"/>
    <mergeCell ref="P32:P33"/>
    <mergeCell ref="Q32:Q33"/>
    <mergeCell ref="R32:R33"/>
    <mergeCell ref="AF26:AF27"/>
    <mergeCell ref="AI26:AI27"/>
    <mergeCell ref="X26:X27"/>
    <mergeCell ref="Y26:Y27"/>
    <mergeCell ref="S32:S33"/>
    <mergeCell ref="T32:T33"/>
    <mergeCell ref="U32:U33"/>
    <mergeCell ref="AC32:AC33"/>
    <mergeCell ref="AD32:AD33"/>
    <mergeCell ref="AE32:AE33"/>
    <mergeCell ref="AF32:AF33"/>
    <mergeCell ref="AG32:AG33"/>
    <mergeCell ref="AH32:AH33"/>
    <mergeCell ref="Q26:Q27"/>
    <mergeCell ref="R26:R27"/>
    <mergeCell ref="S26:S27"/>
    <mergeCell ref="T26:T27"/>
    <mergeCell ref="U26:U27"/>
    <mergeCell ref="V26:V27"/>
    <mergeCell ref="W26:W27"/>
    <mergeCell ref="A23:A25"/>
    <mergeCell ref="B23:B25"/>
    <mergeCell ref="C23:C25"/>
    <mergeCell ref="D23:D25"/>
    <mergeCell ref="E23:E25"/>
    <mergeCell ref="F23:F25"/>
    <mergeCell ref="G23:G25"/>
    <mergeCell ref="A32:A33"/>
    <mergeCell ref="B32:B33"/>
    <mergeCell ref="C32:C33"/>
    <mergeCell ref="D32:D33"/>
    <mergeCell ref="E32:E33"/>
    <mergeCell ref="F32:F33"/>
    <mergeCell ref="G32:G33"/>
    <mergeCell ref="C26:C27"/>
    <mergeCell ref="D26:D27"/>
    <mergeCell ref="E26:E27"/>
    <mergeCell ref="F26:F27"/>
    <mergeCell ref="G26:G27"/>
    <mergeCell ref="H32:H33"/>
    <mergeCell ref="I32:I33"/>
    <mergeCell ref="J32:J33"/>
    <mergeCell ref="K32:K33"/>
    <mergeCell ref="L32:L33"/>
    <mergeCell ref="M32:M33"/>
    <mergeCell ref="N32:N33"/>
    <mergeCell ref="A26:A27"/>
    <mergeCell ref="B26:B27"/>
  </mergeCells>
  <conditionalFormatting sqref="I18 AT13:AT33">
    <cfRule type="cellIs" dxfId="263" priority="1" operator="equal">
      <formula>"Muy Alta"</formula>
    </cfRule>
  </conditionalFormatting>
  <conditionalFormatting sqref="I18 AT13:AT33">
    <cfRule type="cellIs" dxfId="262" priority="2" operator="equal">
      <formula>"Alta"</formula>
    </cfRule>
  </conditionalFormatting>
  <conditionalFormatting sqref="I18 AT13:AT33">
    <cfRule type="cellIs" dxfId="261" priority="3" operator="equal">
      <formula>"Media"</formula>
    </cfRule>
  </conditionalFormatting>
  <conditionalFormatting sqref="I18 AT13:AT33">
    <cfRule type="cellIs" dxfId="260" priority="4" operator="equal">
      <formula>"Baja"</formula>
    </cfRule>
  </conditionalFormatting>
  <conditionalFormatting sqref="I18 AT13:AT33">
    <cfRule type="cellIs" dxfId="259" priority="5" operator="equal">
      <formula>"Muy Baja"</formula>
    </cfRule>
  </conditionalFormatting>
  <conditionalFormatting sqref="AG18">
    <cfRule type="cellIs" dxfId="258" priority="6" operator="equal">
      <formula>"Catastrófico"</formula>
    </cfRule>
  </conditionalFormatting>
  <conditionalFormatting sqref="AG18">
    <cfRule type="cellIs" dxfId="257" priority="7" operator="equal">
      <formula>"Mayor"</formula>
    </cfRule>
  </conditionalFormatting>
  <conditionalFormatting sqref="AG18">
    <cfRule type="cellIs" dxfId="256" priority="8" operator="equal">
      <formula>"Moderado"</formula>
    </cfRule>
  </conditionalFormatting>
  <conditionalFormatting sqref="AG18">
    <cfRule type="cellIs" dxfId="255" priority="9" operator="equal">
      <formula>"Menor"</formula>
    </cfRule>
  </conditionalFormatting>
  <conditionalFormatting sqref="AG18">
    <cfRule type="cellIs" dxfId="254" priority="10" operator="equal">
      <formula>"Leve"</formula>
    </cfRule>
  </conditionalFormatting>
  <conditionalFormatting sqref="AI18">
    <cfRule type="cellIs" dxfId="253" priority="11" operator="equal">
      <formula>"Extremo"</formula>
    </cfRule>
  </conditionalFormatting>
  <conditionalFormatting sqref="AI18">
    <cfRule type="cellIs" dxfId="252" priority="12" operator="equal">
      <formula>"Alto"</formula>
    </cfRule>
  </conditionalFormatting>
  <conditionalFormatting sqref="AI18">
    <cfRule type="cellIs" dxfId="251" priority="13" operator="equal">
      <formula>"Moderado"</formula>
    </cfRule>
  </conditionalFormatting>
  <conditionalFormatting sqref="AI18">
    <cfRule type="cellIs" dxfId="250" priority="14" operator="equal">
      <formula>"Bajo"</formula>
    </cfRule>
  </conditionalFormatting>
  <conditionalFormatting sqref="AV18:AV20">
    <cfRule type="cellIs" dxfId="249" priority="15" operator="equal">
      <formula>"Catastrófico"</formula>
    </cfRule>
  </conditionalFormatting>
  <conditionalFormatting sqref="AV18:AV20">
    <cfRule type="cellIs" dxfId="248" priority="16" operator="equal">
      <formula>"Mayor"</formula>
    </cfRule>
  </conditionalFormatting>
  <conditionalFormatting sqref="AV18:AV20">
    <cfRule type="cellIs" dxfId="247" priority="17" operator="equal">
      <formula>"Moderado"</formula>
    </cfRule>
  </conditionalFormatting>
  <conditionalFormatting sqref="AV18:AV20">
    <cfRule type="cellIs" dxfId="246" priority="18" operator="equal">
      <formula>"Menor"</formula>
    </cfRule>
  </conditionalFormatting>
  <conditionalFormatting sqref="AV18:AV20">
    <cfRule type="cellIs" dxfId="245" priority="19" operator="equal">
      <formula>"Leve"</formula>
    </cfRule>
  </conditionalFormatting>
  <conditionalFormatting sqref="AX18:AX20">
    <cfRule type="cellIs" dxfId="244" priority="20" operator="equal">
      <formula>"Extremo"</formula>
    </cfRule>
  </conditionalFormatting>
  <conditionalFormatting sqref="AX18:AX20">
    <cfRule type="cellIs" dxfId="243" priority="21" operator="equal">
      <formula>"Alto"</formula>
    </cfRule>
  </conditionalFormatting>
  <conditionalFormatting sqref="AX18:AX20">
    <cfRule type="cellIs" dxfId="242" priority="22" operator="equal">
      <formula>"Moderado"</formula>
    </cfRule>
  </conditionalFormatting>
  <conditionalFormatting sqref="AX18:AX20">
    <cfRule type="cellIs" dxfId="241" priority="23" operator="equal">
      <formula>"Bajo"</formula>
    </cfRule>
  </conditionalFormatting>
  <conditionalFormatting sqref="AF18">
    <cfRule type="containsText" dxfId="240" priority="24" operator="containsText" text="❌">
      <formula>NOT(ISERROR(SEARCH(("❌"),(AF18))))</formula>
    </cfRule>
  </conditionalFormatting>
  <conditionalFormatting sqref="I13">
    <cfRule type="cellIs" dxfId="239" priority="25" operator="equal">
      <formula>"Muy Alta"</formula>
    </cfRule>
  </conditionalFormatting>
  <conditionalFormatting sqref="I13">
    <cfRule type="cellIs" dxfId="238" priority="26" operator="equal">
      <formula>"Alta"</formula>
    </cfRule>
  </conditionalFormatting>
  <conditionalFormatting sqref="I13">
    <cfRule type="cellIs" dxfId="237" priority="27" operator="equal">
      <formula>"Media"</formula>
    </cfRule>
  </conditionalFormatting>
  <conditionalFormatting sqref="I13">
    <cfRule type="cellIs" dxfId="236" priority="28" operator="equal">
      <formula>"Baja"</formula>
    </cfRule>
  </conditionalFormatting>
  <conditionalFormatting sqref="I13">
    <cfRule type="cellIs" dxfId="235" priority="29" operator="equal">
      <formula>"Muy Baja"</formula>
    </cfRule>
  </conditionalFormatting>
  <conditionalFormatting sqref="AG13">
    <cfRule type="cellIs" dxfId="234" priority="30" operator="equal">
      <formula>"Catastrófico"</formula>
    </cfRule>
  </conditionalFormatting>
  <conditionalFormatting sqref="AG13">
    <cfRule type="cellIs" dxfId="233" priority="31" operator="equal">
      <formula>"Mayor"</formula>
    </cfRule>
  </conditionalFormatting>
  <conditionalFormatting sqref="AG13">
    <cfRule type="cellIs" dxfId="232" priority="32" operator="equal">
      <formula>"Moderado"</formula>
    </cfRule>
  </conditionalFormatting>
  <conditionalFormatting sqref="AG13">
    <cfRule type="cellIs" dxfId="231" priority="33" operator="equal">
      <formula>"Menor"</formula>
    </cfRule>
  </conditionalFormatting>
  <conditionalFormatting sqref="AG13">
    <cfRule type="cellIs" dxfId="230" priority="34" operator="equal">
      <formula>"Leve"</formula>
    </cfRule>
  </conditionalFormatting>
  <conditionalFormatting sqref="AI13">
    <cfRule type="cellIs" dxfId="229" priority="35" operator="equal">
      <formula>"Extremo"</formula>
    </cfRule>
  </conditionalFormatting>
  <conditionalFormatting sqref="AI13">
    <cfRule type="cellIs" dxfId="228" priority="36" operator="equal">
      <formula>"Alto"</formula>
    </cfRule>
  </conditionalFormatting>
  <conditionalFormatting sqref="AI13">
    <cfRule type="cellIs" dxfId="227" priority="37" operator="equal">
      <formula>"Moderado"</formula>
    </cfRule>
  </conditionalFormatting>
  <conditionalFormatting sqref="AI13">
    <cfRule type="cellIs" dxfId="226" priority="38" operator="equal">
      <formula>"Bajo"</formula>
    </cfRule>
  </conditionalFormatting>
  <conditionalFormatting sqref="AV13:AV15">
    <cfRule type="cellIs" dxfId="225" priority="39" operator="equal">
      <formula>"Catastrófico"</formula>
    </cfRule>
  </conditionalFormatting>
  <conditionalFormatting sqref="AV13:AV15">
    <cfRule type="cellIs" dxfId="224" priority="40" operator="equal">
      <formula>"Mayor"</formula>
    </cfRule>
  </conditionalFormatting>
  <conditionalFormatting sqref="AV13:AV15">
    <cfRule type="cellIs" dxfId="223" priority="41" operator="equal">
      <formula>"Moderado"</formula>
    </cfRule>
  </conditionalFormatting>
  <conditionalFormatting sqref="AV13:AV15">
    <cfRule type="cellIs" dxfId="222" priority="42" operator="equal">
      <formula>"Menor"</formula>
    </cfRule>
  </conditionalFormatting>
  <conditionalFormatting sqref="AV13:AV15">
    <cfRule type="cellIs" dxfId="221" priority="43" operator="equal">
      <formula>"Leve"</formula>
    </cfRule>
  </conditionalFormatting>
  <conditionalFormatting sqref="AX13:AX15">
    <cfRule type="cellIs" dxfId="220" priority="44" operator="equal">
      <formula>"Extremo"</formula>
    </cfRule>
  </conditionalFormatting>
  <conditionalFormatting sqref="AX13:AX15">
    <cfRule type="cellIs" dxfId="219" priority="45" operator="equal">
      <formula>"Alto"</formula>
    </cfRule>
  </conditionalFormatting>
  <conditionalFormatting sqref="AX13:AX15">
    <cfRule type="cellIs" dxfId="218" priority="46" operator="equal">
      <formula>"Moderado"</formula>
    </cfRule>
  </conditionalFormatting>
  <conditionalFormatting sqref="AX13:AX15">
    <cfRule type="cellIs" dxfId="217" priority="47" operator="equal">
      <formula>"Bajo"</formula>
    </cfRule>
  </conditionalFormatting>
  <conditionalFormatting sqref="AF13">
    <cfRule type="containsText" dxfId="216" priority="48" operator="containsText" text="❌">
      <formula>NOT(ISERROR(SEARCH(("❌"),(AF13))))</formula>
    </cfRule>
  </conditionalFormatting>
  <conditionalFormatting sqref="AD13:AD15 AD18:AD20">
    <cfRule type="colorScale" priority="49">
      <colorScale>
        <cfvo type="formula" val="0"/>
        <cfvo type="formula" val="6"/>
        <cfvo type="formula" val="11"/>
        <color rgb="FFFFC000"/>
        <color rgb="FFFFFF00"/>
        <color rgb="FFFF0000"/>
      </colorScale>
    </cfRule>
  </conditionalFormatting>
  <conditionalFormatting sqref="I16">
    <cfRule type="cellIs" dxfId="215" priority="50" operator="equal">
      <formula>"Muy Alta"</formula>
    </cfRule>
  </conditionalFormatting>
  <conditionalFormatting sqref="I16">
    <cfRule type="cellIs" dxfId="214" priority="51" operator="equal">
      <formula>"Alta"</formula>
    </cfRule>
  </conditionalFormatting>
  <conditionalFormatting sqref="I16">
    <cfRule type="cellIs" dxfId="213" priority="52" operator="equal">
      <formula>"Media"</formula>
    </cfRule>
  </conditionalFormatting>
  <conditionalFormatting sqref="I16">
    <cfRule type="cellIs" dxfId="212" priority="53" operator="equal">
      <formula>"Baja"</formula>
    </cfRule>
  </conditionalFormatting>
  <conditionalFormatting sqref="I16">
    <cfRule type="cellIs" dxfId="211" priority="54" operator="equal">
      <formula>"Muy Baja"</formula>
    </cfRule>
  </conditionalFormatting>
  <conditionalFormatting sqref="AG16">
    <cfRule type="cellIs" dxfId="210" priority="55" operator="equal">
      <formula>"Catastrófico"</formula>
    </cfRule>
  </conditionalFormatting>
  <conditionalFormatting sqref="AG16">
    <cfRule type="cellIs" dxfId="209" priority="56" operator="equal">
      <formula>"Mayor"</formula>
    </cfRule>
  </conditionalFormatting>
  <conditionalFormatting sqref="AG16">
    <cfRule type="cellIs" dxfId="208" priority="57" operator="equal">
      <formula>"Moderado"</formula>
    </cfRule>
  </conditionalFormatting>
  <conditionalFormatting sqref="AG16">
    <cfRule type="cellIs" dxfId="207" priority="58" operator="equal">
      <formula>"Menor"</formula>
    </cfRule>
  </conditionalFormatting>
  <conditionalFormatting sqref="AG16">
    <cfRule type="cellIs" dxfId="206" priority="59" operator="equal">
      <formula>"Leve"</formula>
    </cfRule>
  </conditionalFormatting>
  <conditionalFormatting sqref="AI16">
    <cfRule type="cellIs" dxfId="205" priority="60" operator="equal">
      <formula>"Extremo"</formula>
    </cfRule>
  </conditionalFormatting>
  <conditionalFormatting sqref="AI16">
    <cfRule type="cellIs" dxfId="204" priority="61" operator="equal">
      <formula>"Alto"</formula>
    </cfRule>
  </conditionalFormatting>
  <conditionalFormatting sqref="AI16">
    <cfRule type="cellIs" dxfId="203" priority="62" operator="equal">
      <formula>"Moderado"</formula>
    </cfRule>
  </conditionalFormatting>
  <conditionalFormatting sqref="AI16">
    <cfRule type="cellIs" dxfId="202" priority="63" operator="equal">
      <formula>"Bajo"</formula>
    </cfRule>
  </conditionalFormatting>
  <conditionalFormatting sqref="AV16:AV17">
    <cfRule type="cellIs" dxfId="201" priority="64" operator="equal">
      <formula>"Catastrófico"</formula>
    </cfRule>
  </conditionalFormatting>
  <conditionalFormatting sqref="AV16:AV17">
    <cfRule type="cellIs" dxfId="200" priority="65" operator="equal">
      <formula>"Mayor"</formula>
    </cfRule>
  </conditionalFormatting>
  <conditionalFormatting sqref="AV16:AV17">
    <cfRule type="cellIs" dxfId="199" priority="66" operator="equal">
      <formula>"Moderado"</formula>
    </cfRule>
  </conditionalFormatting>
  <conditionalFormatting sqref="AV16:AV17">
    <cfRule type="cellIs" dxfId="198" priority="67" operator="equal">
      <formula>"Menor"</formula>
    </cfRule>
  </conditionalFormatting>
  <conditionalFormatting sqref="AV16:AV17">
    <cfRule type="cellIs" dxfId="197" priority="68" operator="equal">
      <formula>"Leve"</formula>
    </cfRule>
  </conditionalFormatting>
  <conditionalFormatting sqref="AX16:AX17">
    <cfRule type="cellIs" dxfId="196" priority="69" operator="equal">
      <formula>"Extremo"</formula>
    </cfRule>
  </conditionalFormatting>
  <conditionalFormatting sqref="AX16:AX17">
    <cfRule type="cellIs" dxfId="195" priority="70" operator="equal">
      <formula>"Alto"</formula>
    </cfRule>
  </conditionalFormatting>
  <conditionalFormatting sqref="AX16:AX17">
    <cfRule type="cellIs" dxfId="194" priority="71" operator="equal">
      <formula>"Moderado"</formula>
    </cfRule>
  </conditionalFormatting>
  <conditionalFormatting sqref="AX16:AX17">
    <cfRule type="cellIs" dxfId="193" priority="72" operator="equal">
      <formula>"Bajo"</formula>
    </cfRule>
  </conditionalFormatting>
  <conditionalFormatting sqref="AF16">
    <cfRule type="containsText" dxfId="192" priority="73" operator="containsText" text="❌">
      <formula>NOT(ISERROR(SEARCH(("❌"),(AF16))))</formula>
    </cfRule>
  </conditionalFormatting>
  <conditionalFormatting sqref="AD16">
    <cfRule type="colorScale" priority="74">
      <colorScale>
        <cfvo type="formula" val="0"/>
        <cfvo type="formula" val="6"/>
        <cfvo type="formula" val="11"/>
        <color rgb="FFFFC000"/>
        <color rgb="FFFFFF00"/>
        <color rgb="FFFF0000"/>
      </colorScale>
    </cfRule>
  </conditionalFormatting>
  <conditionalFormatting sqref="I21">
    <cfRule type="cellIs" dxfId="191" priority="75" operator="equal">
      <formula>"Muy Alta"</formula>
    </cfRule>
  </conditionalFormatting>
  <conditionalFormatting sqref="I21">
    <cfRule type="cellIs" dxfId="190" priority="76" operator="equal">
      <formula>"Alta"</formula>
    </cfRule>
  </conditionalFormatting>
  <conditionalFormatting sqref="I21">
    <cfRule type="cellIs" dxfId="189" priority="77" operator="equal">
      <formula>"Media"</formula>
    </cfRule>
  </conditionalFormatting>
  <conditionalFormatting sqref="I21">
    <cfRule type="cellIs" dxfId="188" priority="78" operator="equal">
      <formula>"Baja"</formula>
    </cfRule>
  </conditionalFormatting>
  <conditionalFormatting sqref="I21">
    <cfRule type="cellIs" dxfId="187" priority="79" operator="equal">
      <formula>"Muy Baja"</formula>
    </cfRule>
  </conditionalFormatting>
  <conditionalFormatting sqref="AG21">
    <cfRule type="cellIs" dxfId="186" priority="80" operator="equal">
      <formula>"Catastrófico"</formula>
    </cfRule>
  </conditionalFormatting>
  <conditionalFormatting sqref="AG21">
    <cfRule type="cellIs" dxfId="185" priority="81" operator="equal">
      <formula>"Mayor"</formula>
    </cfRule>
  </conditionalFormatting>
  <conditionalFormatting sqref="AG21">
    <cfRule type="cellIs" dxfId="184" priority="82" operator="equal">
      <formula>"Moderado"</formula>
    </cfRule>
  </conditionalFormatting>
  <conditionalFormatting sqref="AG21">
    <cfRule type="cellIs" dxfId="183" priority="83" operator="equal">
      <formula>"Menor"</formula>
    </cfRule>
  </conditionalFormatting>
  <conditionalFormatting sqref="AG21">
    <cfRule type="cellIs" dxfId="182" priority="84" operator="equal">
      <formula>"Leve"</formula>
    </cfRule>
  </conditionalFormatting>
  <conditionalFormatting sqref="AI21">
    <cfRule type="cellIs" dxfId="181" priority="85" operator="equal">
      <formula>"Extremo"</formula>
    </cfRule>
  </conditionalFormatting>
  <conditionalFormatting sqref="AI21">
    <cfRule type="cellIs" dxfId="180" priority="86" operator="equal">
      <formula>"Alto"</formula>
    </cfRule>
  </conditionalFormatting>
  <conditionalFormatting sqref="AI21">
    <cfRule type="cellIs" dxfId="179" priority="87" operator="equal">
      <formula>"Moderado"</formula>
    </cfRule>
  </conditionalFormatting>
  <conditionalFormatting sqref="AI21">
    <cfRule type="cellIs" dxfId="178" priority="88" operator="equal">
      <formula>"Bajo"</formula>
    </cfRule>
  </conditionalFormatting>
  <conditionalFormatting sqref="AV21:AV22">
    <cfRule type="cellIs" dxfId="177" priority="89" operator="equal">
      <formula>"Catastrófico"</formula>
    </cfRule>
  </conditionalFormatting>
  <conditionalFormatting sqref="AV21:AV22">
    <cfRule type="cellIs" dxfId="176" priority="90" operator="equal">
      <formula>"Mayor"</formula>
    </cfRule>
  </conditionalFormatting>
  <conditionalFormatting sqref="AV21:AV22">
    <cfRule type="cellIs" dxfId="175" priority="91" operator="equal">
      <formula>"Moderado"</formula>
    </cfRule>
  </conditionalFormatting>
  <conditionalFormatting sqref="AV21:AV22">
    <cfRule type="cellIs" dxfId="174" priority="92" operator="equal">
      <formula>"Menor"</formula>
    </cfRule>
  </conditionalFormatting>
  <conditionalFormatting sqref="AV21:AV22">
    <cfRule type="cellIs" dxfId="173" priority="93" operator="equal">
      <formula>"Leve"</formula>
    </cfRule>
  </conditionalFormatting>
  <conditionalFormatting sqref="AX21:AX22">
    <cfRule type="cellIs" dxfId="172" priority="94" operator="equal">
      <formula>"Extremo"</formula>
    </cfRule>
  </conditionalFormatting>
  <conditionalFormatting sqref="AX21:AX22">
    <cfRule type="cellIs" dxfId="171" priority="95" operator="equal">
      <formula>"Alto"</formula>
    </cfRule>
  </conditionalFormatting>
  <conditionalFormatting sqref="AX21:AX22">
    <cfRule type="cellIs" dxfId="170" priority="96" operator="equal">
      <formula>"Moderado"</formula>
    </cfRule>
  </conditionalFormatting>
  <conditionalFormatting sqref="AX21:AX22">
    <cfRule type="cellIs" dxfId="169" priority="97" operator="equal">
      <formula>"Bajo"</formula>
    </cfRule>
  </conditionalFormatting>
  <conditionalFormatting sqref="AF21">
    <cfRule type="containsText" dxfId="168" priority="98" operator="containsText" text="❌">
      <formula>NOT(ISERROR(SEARCH(("❌"),(AF21))))</formula>
    </cfRule>
  </conditionalFormatting>
  <conditionalFormatting sqref="AD21">
    <cfRule type="colorScale" priority="99">
      <colorScale>
        <cfvo type="formula" val="0"/>
        <cfvo type="formula" val="6"/>
        <cfvo type="formula" val="11"/>
        <color rgb="FFFFC000"/>
        <color rgb="FFFFFF00"/>
        <color rgb="FFFF0000"/>
      </colorScale>
    </cfRule>
  </conditionalFormatting>
  <conditionalFormatting sqref="I31">
    <cfRule type="cellIs" dxfId="167" priority="100" operator="equal">
      <formula>"Muy Alta"</formula>
    </cfRule>
  </conditionalFormatting>
  <conditionalFormatting sqref="I31">
    <cfRule type="cellIs" dxfId="166" priority="101" operator="equal">
      <formula>"Alta"</formula>
    </cfRule>
  </conditionalFormatting>
  <conditionalFormatting sqref="I31">
    <cfRule type="cellIs" dxfId="165" priority="102" operator="equal">
      <formula>"Media"</formula>
    </cfRule>
  </conditionalFormatting>
  <conditionalFormatting sqref="I31">
    <cfRule type="cellIs" dxfId="164" priority="103" operator="equal">
      <formula>"Baja"</formula>
    </cfRule>
  </conditionalFormatting>
  <conditionalFormatting sqref="I31">
    <cfRule type="cellIs" dxfId="163" priority="104" operator="equal">
      <formula>"Muy Baja"</formula>
    </cfRule>
  </conditionalFormatting>
  <conditionalFormatting sqref="AG31">
    <cfRule type="cellIs" dxfId="162" priority="105" operator="equal">
      <formula>"Catastrófico"</formula>
    </cfRule>
  </conditionalFormatting>
  <conditionalFormatting sqref="AG31">
    <cfRule type="cellIs" dxfId="161" priority="106" operator="equal">
      <formula>"Mayor"</formula>
    </cfRule>
  </conditionalFormatting>
  <conditionalFormatting sqref="AG31">
    <cfRule type="cellIs" dxfId="160" priority="107" operator="equal">
      <formula>"Moderado"</formula>
    </cfRule>
  </conditionalFormatting>
  <conditionalFormatting sqref="AG31">
    <cfRule type="cellIs" dxfId="159" priority="108" operator="equal">
      <formula>"Menor"</formula>
    </cfRule>
  </conditionalFormatting>
  <conditionalFormatting sqref="AG31">
    <cfRule type="cellIs" dxfId="158" priority="109" operator="equal">
      <formula>"Leve"</formula>
    </cfRule>
  </conditionalFormatting>
  <conditionalFormatting sqref="AI31">
    <cfRule type="cellIs" dxfId="157" priority="110" operator="equal">
      <formula>"Extremo"</formula>
    </cfRule>
  </conditionalFormatting>
  <conditionalFormatting sqref="AI31">
    <cfRule type="cellIs" dxfId="156" priority="111" operator="equal">
      <formula>"Alto"</formula>
    </cfRule>
  </conditionalFormatting>
  <conditionalFormatting sqref="AI31">
    <cfRule type="cellIs" dxfId="155" priority="112" operator="equal">
      <formula>"Moderado"</formula>
    </cfRule>
  </conditionalFormatting>
  <conditionalFormatting sqref="AI31">
    <cfRule type="cellIs" dxfId="154" priority="113" operator="equal">
      <formula>"Bajo"</formula>
    </cfRule>
  </conditionalFormatting>
  <conditionalFormatting sqref="AV31">
    <cfRule type="cellIs" dxfId="153" priority="114" operator="equal">
      <formula>"Catastrófico"</formula>
    </cfRule>
  </conditionalFormatting>
  <conditionalFormatting sqref="AV31">
    <cfRule type="cellIs" dxfId="152" priority="115" operator="equal">
      <formula>"Mayor"</formula>
    </cfRule>
  </conditionalFormatting>
  <conditionalFormatting sqref="AV31">
    <cfRule type="cellIs" dxfId="151" priority="116" operator="equal">
      <formula>"Moderado"</formula>
    </cfRule>
  </conditionalFormatting>
  <conditionalFormatting sqref="AV31">
    <cfRule type="cellIs" dxfId="150" priority="117" operator="equal">
      <formula>"Menor"</formula>
    </cfRule>
  </conditionalFormatting>
  <conditionalFormatting sqref="AV31">
    <cfRule type="cellIs" dxfId="149" priority="118" operator="equal">
      <formula>"Leve"</formula>
    </cfRule>
  </conditionalFormatting>
  <conditionalFormatting sqref="AX31">
    <cfRule type="cellIs" dxfId="148" priority="119" operator="equal">
      <formula>"Extremo"</formula>
    </cfRule>
  </conditionalFormatting>
  <conditionalFormatting sqref="AX31">
    <cfRule type="cellIs" dxfId="147" priority="120" operator="equal">
      <formula>"Alto"</formula>
    </cfRule>
  </conditionalFormatting>
  <conditionalFormatting sqref="AX31">
    <cfRule type="cellIs" dxfId="146" priority="121" operator="equal">
      <formula>"Moderado"</formula>
    </cfRule>
  </conditionalFormatting>
  <conditionalFormatting sqref="AX31">
    <cfRule type="cellIs" dxfId="145" priority="122" operator="equal">
      <formula>"Bajo"</formula>
    </cfRule>
  </conditionalFormatting>
  <conditionalFormatting sqref="AF31">
    <cfRule type="containsText" dxfId="144" priority="123" operator="containsText" text="❌">
      <formula>NOT(ISERROR(SEARCH(("❌"),(AF31))))</formula>
    </cfRule>
  </conditionalFormatting>
  <conditionalFormatting sqref="AD31">
    <cfRule type="colorScale" priority="124">
      <colorScale>
        <cfvo type="formula" val="0"/>
        <cfvo type="formula" val="6"/>
        <cfvo type="formula" val="11"/>
        <color rgb="FFFFC000"/>
        <color rgb="FFFFFF00"/>
        <color rgb="FFFF0000"/>
      </colorScale>
    </cfRule>
  </conditionalFormatting>
  <conditionalFormatting sqref="I28">
    <cfRule type="cellIs" dxfId="143" priority="125" operator="equal">
      <formula>"Muy Alta"</formula>
    </cfRule>
  </conditionalFormatting>
  <conditionalFormatting sqref="I28">
    <cfRule type="cellIs" dxfId="142" priority="126" operator="equal">
      <formula>"Alta"</formula>
    </cfRule>
  </conditionalFormatting>
  <conditionalFormatting sqref="I28">
    <cfRule type="cellIs" dxfId="141" priority="127" operator="equal">
      <formula>"Media"</formula>
    </cfRule>
  </conditionalFormatting>
  <conditionalFormatting sqref="I28">
    <cfRule type="cellIs" dxfId="140" priority="128" operator="equal">
      <formula>"Baja"</formula>
    </cfRule>
  </conditionalFormatting>
  <conditionalFormatting sqref="I28">
    <cfRule type="cellIs" dxfId="139" priority="129" operator="equal">
      <formula>"Muy Baja"</formula>
    </cfRule>
  </conditionalFormatting>
  <conditionalFormatting sqref="AG28">
    <cfRule type="cellIs" dxfId="138" priority="130" operator="equal">
      <formula>"Catastrófico"</formula>
    </cfRule>
  </conditionalFormatting>
  <conditionalFormatting sqref="AG28">
    <cfRule type="cellIs" dxfId="137" priority="131" operator="equal">
      <formula>"Mayor"</formula>
    </cfRule>
  </conditionalFormatting>
  <conditionalFormatting sqref="AG28">
    <cfRule type="cellIs" dxfId="136" priority="132" operator="equal">
      <formula>"Moderado"</formula>
    </cfRule>
  </conditionalFormatting>
  <conditionalFormatting sqref="AG28">
    <cfRule type="cellIs" dxfId="135" priority="133" operator="equal">
      <formula>"Menor"</formula>
    </cfRule>
  </conditionalFormatting>
  <conditionalFormatting sqref="AG28">
    <cfRule type="cellIs" dxfId="134" priority="134" operator="equal">
      <formula>"Leve"</formula>
    </cfRule>
  </conditionalFormatting>
  <conditionalFormatting sqref="AI28">
    <cfRule type="cellIs" dxfId="133" priority="135" operator="equal">
      <formula>"Extremo"</formula>
    </cfRule>
  </conditionalFormatting>
  <conditionalFormatting sqref="AI28">
    <cfRule type="cellIs" dxfId="132" priority="136" operator="equal">
      <formula>"Alto"</formula>
    </cfRule>
  </conditionalFormatting>
  <conditionalFormatting sqref="AI28">
    <cfRule type="cellIs" dxfId="131" priority="137" operator="equal">
      <formula>"Moderado"</formula>
    </cfRule>
  </conditionalFormatting>
  <conditionalFormatting sqref="AI28">
    <cfRule type="cellIs" dxfId="130" priority="138" operator="equal">
      <formula>"Bajo"</formula>
    </cfRule>
  </conditionalFormatting>
  <conditionalFormatting sqref="AV28">
    <cfRule type="cellIs" dxfId="129" priority="139" operator="equal">
      <formula>"Catastrófico"</formula>
    </cfRule>
  </conditionalFormatting>
  <conditionalFormatting sqref="AV28">
    <cfRule type="cellIs" dxfId="128" priority="140" operator="equal">
      <formula>"Mayor"</formula>
    </cfRule>
  </conditionalFormatting>
  <conditionalFormatting sqref="AV28">
    <cfRule type="cellIs" dxfId="127" priority="141" operator="equal">
      <formula>"Moderado"</formula>
    </cfRule>
  </conditionalFormatting>
  <conditionalFormatting sqref="AV28">
    <cfRule type="cellIs" dxfId="126" priority="142" operator="equal">
      <formula>"Menor"</formula>
    </cfRule>
  </conditionalFormatting>
  <conditionalFormatting sqref="AV28">
    <cfRule type="cellIs" dxfId="125" priority="143" operator="equal">
      <formula>"Leve"</formula>
    </cfRule>
  </conditionalFormatting>
  <conditionalFormatting sqref="AX28">
    <cfRule type="cellIs" dxfId="124" priority="144" operator="equal">
      <formula>"Extremo"</formula>
    </cfRule>
  </conditionalFormatting>
  <conditionalFormatting sqref="AX28">
    <cfRule type="cellIs" dxfId="123" priority="145" operator="equal">
      <formula>"Alto"</formula>
    </cfRule>
  </conditionalFormatting>
  <conditionalFormatting sqref="AX28">
    <cfRule type="cellIs" dxfId="122" priority="146" operator="equal">
      <formula>"Moderado"</formula>
    </cfRule>
  </conditionalFormatting>
  <conditionalFormatting sqref="AX28">
    <cfRule type="cellIs" dxfId="121" priority="147" operator="equal">
      <formula>"Bajo"</formula>
    </cfRule>
  </conditionalFormatting>
  <conditionalFormatting sqref="AF28">
    <cfRule type="containsText" dxfId="120" priority="148" operator="containsText" text="❌">
      <formula>NOT(ISERROR(SEARCH(("❌"),(AF28))))</formula>
    </cfRule>
  </conditionalFormatting>
  <conditionalFormatting sqref="AD28">
    <cfRule type="colorScale" priority="149">
      <colorScale>
        <cfvo type="formula" val="0"/>
        <cfvo type="formula" val="6"/>
        <cfvo type="formula" val="11"/>
        <color rgb="FFFFC000"/>
        <color rgb="FFFFFF00"/>
        <color rgb="FFFF0000"/>
      </colorScale>
    </cfRule>
  </conditionalFormatting>
  <conditionalFormatting sqref="I29">
    <cfRule type="cellIs" dxfId="119" priority="150" operator="equal">
      <formula>"Muy Alta"</formula>
    </cfRule>
  </conditionalFormatting>
  <conditionalFormatting sqref="I29">
    <cfRule type="cellIs" dxfId="118" priority="151" operator="equal">
      <formula>"Alta"</formula>
    </cfRule>
  </conditionalFormatting>
  <conditionalFormatting sqref="I29">
    <cfRule type="cellIs" dxfId="117" priority="152" operator="equal">
      <formula>"Media"</formula>
    </cfRule>
  </conditionalFormatting>
  <conditionalFormatting sqref="I29">
    <cfRule type="cellIs" dxfId="116" priority="153" operator="equal">
      <formula>"Baja"</formula>
    </cfRule>
  </conditionalFormatting>
  <conditionalFormatting sqref="I29">
    <cfRule type="cellIs" dxfId="115" priority="154" operator="equal">
      <formula>"Muy Baja"</formula>
    </cfRule>
  </conditionalFormatting>
  <conditionalFormatting sqref="AG29">
    <cfRule type="cellIs" dxfId="114" priority="155" operator="equal">
      <formula>"Catastrófico"</formula>
    </cfRule>
  </conditionalFormatting>
  <conditionalFormatting sqref="AG29">
    <cfRule type="cellIs" dxfId="113" priority="156" operator="equal">
      <formula>"Mayor"</formula>
    </cfRule>
  </conditionalFormatting>
  <conditionalFormatting sqref="AG29">
    <cfRule type="cellIs" dxfId="112" priority="157" operator="equal">
      <formula>"Moderado"</formula>
    </cfRule>
  </conditionalFormatting>
  <conditionalFormatting sqref="AG29">
    <cfRule type="cellIs" dxfId="111" priority="158" operator="equal">
      <formula>"Menor"</formula>
    </cfRule>
  </conditionalFormatting>
  <conditionalFormatting sqref="AG29">
    <cfRule type="cellIs" dxfId="110" priority="159" operator="equal">
      <formula>"Leve"</formula>
    </cfRule>
  </conditionalFormatting>
  <conditionalFormatting sqref="AI29">
    <cfRule type="cellIs" dxfId="109" priority="160" operator="equal">
      <formula>"Extremo"</formula>
    </cfRule>
  </conditionalFormatting>
  <conditionalFormatting sqref="AI29">
    <cfRule type="cellIs" dxfId="108" priority="161" operator="equal">
      <formula>"Alto"</formula>
    </cfRule>
  </conditionalFormatting>
  <conditionalFormatting sqref="AI29">
    <cfRule type="cellIs" dxfId="107" priority="162" operator="equal">
      <formula>"Moderado"</formula>
    </cfRule>
  </conditionalFormatting>
  <conditionalFormatting sqref="AI29">
    <cfRule type="cellIs" dxfId="106" priority="163" operator="equal">
      <formula>"Bajo"</formula>
    </cfRule>
  </conditionalFormatting>
  <conditionalFormatting sqref="AV29">
    <cfRule type="cellIs" dxfId="105" priority="164" operator="equal">
      <formula>"Catastrófico"</formula>
    </cfRule>
  </conditionalFormatting>
  <conditionalFormatting sqref="AV29">
    <cfRule type="cellIs" dxfId="104" priority="165" operator="equal">
      <formula>"Mayor"</formula>
    </cfRule>
  </conditionalFormatting>
  <conditionalFormatting sqref="AV29">
    <cfRule type="cellIs" dxfId="103" priority="166" operator="equal">
      <formula>"Moderado"</formula>
    </cfRule>
  </conditionalFormatting>
  <conditionalFormatting sqref="AV29">
    <cfRule type="cellIs" dxfId="102" priority="167" operator="equal">
      <formula>"Menor"</formula>
    </cfRule>
  </conditionalFormatting>
  <conditionalFormatting sqref="AV29">
    <cfRule type="cellIs" dxfId="101" priority="168" operator="equal">
      <formula>"Leve"</formula>
    </cfRule>
  </conditionalFormatting>
  <conditionalFormatting sqref="AX29">
    <cfRule type="cellIs" dxfId="100" priority="169" operator="equal">
      <formula>"Extremo"</formula>
    </cfRule>
  </conditionalFormatting>
  <conditionalFormatting sqref="AX29">
    <cfRule type="cellIs" dxfId="99" priority="170" operator="equal">
      <formula>"Alto"</formula>
    </cfRule>
  </conditionalFormatting>
  <conditionalFormatting sqref="AX29">
    <cfRule type="cellIs" dxfId="98" priority="171" operator="equal">
      <formula>"Moderado"</formula>
    </cfRule>
  </conditionalFormatting>
  <conditionalFormatting sqref="AX29">
    <cfRule type="cellIs" dxfId="97" priority="172" operator="equal">
      <formula>"Bajo"</formula>
    </cfRule>
  </conditionalFormatting>
  <conditionalFormatting sqref="AF29">
    <cfRule type="containsText" dxfId="96" priority="173" operator="containsText" text="❌">
      <formula>NOT(ISERROR(SEARCH(("❌"),(AF29))))</formula>
    </cfRule>
  </conditionalFormatting>
  <conditionalFormatting sqref="AD29">
    <cfRule type="colorScale" priority="174">
      <colorScale>
        <cfvo type="formula" val="0"/>
        <cfvo type="formula" val="6"/>
        <cfvo type="formula" val="11"/>
        <color rgb="FFFFC000"/>
        <color rgb="FFFFFF00"/>
        <color rgb="FFFF0000"/>
      </colorScale>
    </cfRule>
  </conditionalFormatting>
  <conditionalFormatting sqref="I30">
    <cfRule type="cellIs" dxfId="95" priority="175" operator="equal">
      <formula>"Muy Alta"</formula>
    </cfRule>
  </conditionalFormatting>
  <conditionalFormatting sqref="I30">
    <cfRule type="cellIs" dxfId="94" priority="176" operator="equal">
      <formula>"Alta"</formula>
    </cfRule>
  </conditionalFormatting>
  <conditionalFormatting sqref="I30">
    <cfRule type="cellIs" dxfId="93" priority="177" operator="equal">
      <formula>"Media"</formula>
    </cfRule>
  </conditionalFormatting>
  <conditionalFormatting sqref="I30">
    <cfRule type="cellIs" dxfId="92" priority="178" operator="equal">
      <formula>"Baja"</formula>
    </cfRule>
  </conditionalFormatting>
  <conditionalFormatting sqref="I30">
    <cfRule type="cellIs" dxfId="91" priority="179" operator="equal">
      <formula>"Muy Baja"</formula>
    </cfRule>
  </conditionalFormatting>
  <conditionalFormatting sqref="AG30">
    <cfRule type="cellIs" dxfId="90" priority="180" operator="equal">
      <formula>"Catastrófico"</formula>
    </cfRule>
  </conditionalFormatting>
  <conditionalFormatting sqref="AG30">
    <cfRule type="cellIs" dxfId="89" priority="181" operator="equal">
      <formula>"Mayor"</formula>
    </cfRule>
  </conditionalFormatting>
  <conditionalFormatting sqref="AG30">
    <cfRule type="cellIs" dxfId="88" priority="182" operator="equal">
      <formula>"Moderado"</formula>
    </cfRule>
  </conditionalFormatting>
  <conditionalFormatting sqref="AG30">
    <cfRule type="cellIs" dxfId="87" priority="183" operator="equal">
      <formula>"Menor"</formula>
    </cfRule>
  </conditionalFormatting>
  <conditionalFormatting sqref="AG30">
    <cfRule type="cellIs" dxfId="86" priority="184" operator="equal">
      <formula>"Leve"</formula>
    </cfRule>
  </conditionalFormatting>
  <conditionalFormatting sqref="AI30">
    <cfRule type="cellIs" dxfId="85" priority="185" operator="equal">
      <formula>"Extremo"</formula>
    </cfRule>
  </conditionalFormatting>
  <conditionalFormatting sqref="AI30">
    <cfRule type="cellIs" dxfId="84" priority="186" operator="equal">
      <formula>"Alto"</formula>
    </cfRule>
  </conditionalFormatting>
  <conditionalFormatting sqref="AI30">
    <cfRule type="cellIs" dxfId="83" priority="187" operator="equal">
      <formula>"Moderado"</formula>
    </cfRule>
  </conditionalFormatting>
  <conditionalFormatting sqref="AI30">
    <cfRule type="cellIs" dxfId="82" priority="188" operator="equal">
      <formula>"Bajo"</formula>
    </cfRule>
  </conditionalFormatting>
  <conditionalFormatting sqref="AV30">
    <cfRule type="cellIs" dxfId="81" priority="189" operator="equal">
      <formula>"Catastrófico"</formula>
    </cfRule>
  </conditionalFormatting>
  <conditionalFormatting sqref="AV30">
    <cfRule type="cellIs" dxfId="80" priority="190" operator="equal">
      <formula>"Mayor"</formula>
    </cfRule>
  </conditionalFormatting>
  <conditionalFormatting sqref="AV30">
    <cfRule type="cellIs" dxfId="79" priority="191" operator="equal">
      <formula>"Moderado"</formula>
    </cfRule>
  </conditionalFormatting>
  <conditionalFormatting sqref="AV30">
    <cfRule type="cellIs" dxfId="78" priority="192" operator="equal">
      <formula>"Menor"</formula>
    </cfRule>
  </conditionalFormatting>
  <conditionalFormatting sqref="AV30">
    <cfRule type="cellIs" dxfId="77" priority="193" operator="equal">
      <formula>"Leve"</formula>
    </cfRule>
  </conditionalFormatting>
  <conditionalFormatting sqref="AX30">
    <cfRule type="cellIs" dxfId="76" priority="194" operator="equal">
      <formula>"Extremo"</formula>
    </cfRule>
  </conditionalFormatting>
  <conditionalFormatting sqref="AX30">
    <cfRule type="cellIs" dxfId="75" priority="195" operator="equal">
      <formula>"Alto"</formula>
    </cfRule>
  </conditionalFormatting>
  <conditionalFormatting sqref="AX30">
    <cfRule type="cellIs" dxfId="74" priority="196" operator="equal">
      <formula>"Moderado"</formula>
    </cfRule>
  </conditionalFormatting>
  <conditionalFormatting sqref="AX30">
    <cfRule type="cellIs" dxfId="73" priority="197" operator="equal">
      <formula>"Bajo"</formula>
    </cfRule>
  </conditionalFormatting>
  <conditionalFormatting sqref="AF30">
    <cfRule type="containsText" dxfId="72" priority="198" operator="containsText" text="❌">
      <formula>NOT(ISERROR(SEARCH(("❌"),(AF30))))</formula>
    </cfRule>
  </conditionalFormatting>
  <conditionalFormatting sqref="AD30">
    <cfRule type="colorScale" priority="199">
      <colorScale>
        <cfvo type="formula" val="0"/>
        <cfvo type="formula" val="6"/>
        <cfvo type="formula" val="11"/>
        <color rgb="FFFFC000"/>
        <color rgb="FFFFFF00"/>
        <color rgb="FFFF0000"/>
      </colorScale>
    </cfRule>
  </conditionalFormatting>
  <conditionalFormatting sqref="I23">
    <cfRule type="cellIs" dxfId="71" priority="200" operator="equal">
      <formula>"Muy Alta"</formula>
    </cfRule>
  </conditionalFormatting>
  <conditionalFormatting sqref="I23">
    <cfRule type="cellIs" dxfId="70" priority="201" operator="equal">
      <formula>"Alta"</formula>
    </cfRule>
  </conditionalFormatting>
  <conditionalFormatting sqref="I23">
    <cfRule type="cellIs" dxfId="69" priority="202" operator="equal">
      <formula>"Media"</formula>
    </cfRule>
  </conditionalFormatting>
  <conditionalFormatting sqref="I23">
    <cfRule type="cellIs" dxfId="68" priority="203" operator="equal">
      <formula>"Baja"</formula>
    </cfRule>
  </conditionalFormatting>
  <conditionalFormatting sqref="I23">
    <cfRule type="cellIs" dxfId="67" priority="204" operator="equal">
      <formula>"Muy Baja"</formula>
    </cfRule>
  </conditionalFormatting>
  <conditionalFormatting sqref="AG23">
    <cfRule type="cellIs" dxfId="66" priority="205" operator="equal">
      <formula>"Catastrófico"</formula>
    </cfRule>
  </conditionalFormatting>
  <conditionalFormatting sqref="AG23">
    <cfRule type="cellIs" dxfId="65" priority="206" operator="equal">
      <formula>"Mayor"</formula>
    </cfRule>
  </conditionalFormatting>
  <conditionalFormatting sqref="AG23">
    <cfRule type="cellIs" dxfId="64" priority="207" operator="equal">
      <formula>"Moderado"</formula>
    </cfRule>
  </conditionalFormatting>
  <conditionalFormatting sqref="AG23">
    <cfRule type="cellIs" dxfId="63" priority="208" operator="equal">
      <formula>"Menor"</formula>
    </cfRule>
  </conditionalFormatting>
  <conditionalFormatting sqref="AG23">
    <cfRule type="cellIs" dxfId="62" priority="209" operator="equal">
      <formula>"Leve"</formula>
    </cfRule>
  </conditionalFormatting>
  <conditionalFormatting sqref="AI23">
    <cfRule type="cellIs" dxfId="61" priority="210" operator="equal">
      <formula>"Extremo"</formula>
    </cfRule>
  </conditionalFormatting>
  <conditionalFormatting sqref="AI23">
    <cfRule type="cellIs" dxfId="60" priority="211" operator="equal">
      <formula>"Alto"</formula>
    </cfRule>
  </conditionalFormatting>
  <conditionalFormatting sqref="AI23">
    <cfRule type="cellIs" dxfId="59" priority="212" operator="equal">
      <formula>"Moderado"</formula>
    </cfRule>
  </conditionalFormatting>
  <conditionalFormatting sqref="AI23">
    <cfRule type="cellIs" dxfId="58" priority="213" operator="equal">
      <formula>"Bajo"</formula>
    </cfRule>
  </conditionalFormatting>
  <conditionalFormatting sqref="AV23:AV25">
    <cfRule type="cellIs" dxfId="57" priority="214" operator="equal">
      <formula>"Catastrófico"</formula>
    </cfRule>
  </conditionalFormatting>
  <conditionalFormatting sqref="AV23:AV25">
    <cfRule type="cellIs" dxfId="56" priority="215" operator="equal">
      <formula>"Mayor"</formula>
    </cfRule>
  </conditionalFormatting>
  <conditionalFormatting sqref="AV23:AV25">
    <cfRule type="cellIs" dxfId="55" priority="216" operator="equal">
      <formula>"Moderado"</formula>
    </cfRule>
  </conditionalFormatting>
  <conditionalFormatting sqref="AV23:AV25">
    <cfRule type="cellIs" dxfId="54" priority="217" operator="equal">
      <formula>"Menor"</formula>
    </cfRule>
  </conditionalFormatting>
  <conditionalFormatting sqref="AV23:AV25">
    <cfRule type="cellIs" dxfId="53" priority="218" operator="equal">
      <formula>"Leve"</formula>
    </cfRule>
  </conditionalFormatting>
  <conditionalFormatting sqref="AX23:AX25">
    <cfRule type="cellIs" dxfId="52" priority="219" operator="equal">
      <formula>"Extremo"</formula>
    </cfRule>
  </conditionalFormatting>
  <conditionalFormatting sqref="AX23:AX25">
    <cfRule type="cellIs" dxfId="51" priority="220" operator="equal">
      <formula>"Alto"</formula>
    </cfRule>
  </conditionalFormatting>
  <conditionalFormatting sqref="AX23:AX25">
    <cfRule type="cellIs" dxfId="50" priority="221" operator="equal">
      <formula>"Moderado"</formula>
    </cfRule>
  </conditionalFormatting>
  <conditionalFormatting sqref="AX23:AX25">
    <cfRule type="cellIs" dxfId="49" priority="222" operator="equal">
      <formula>"Bajo"</formula>
    </cfRule>
  </conditionalFormatting>
  <conditionalFormatting sqref="AF23">
    <cfRule type="containsText" dxfId="48" priority="223" operator="containsText" text="❌">
      <formula>NOT(ISERROR(SEARCH(("❌"),(AF23))))</formula>
    </cfRule>
  </conditionalFormatting>
  <conditionalFormatting sqref="AD23:AD25">
    <cfRule type="colorScale" priority="224">
      <colorScale>
        <cfvo type="formula" val="0"/>
        <cfvo type="formula" val="6"/>
        <cfvo type="formula" val="11"/>
        <color rgb="FFFFC000"/>
        <color rgb="FFFFFF00"/>
        <color rgb="FFFF0000"/>
      </colorScale>
    </cfRule>
  </conditionalFormatting>
  <conditionalFormatting sqref="I26">
    <cfRule type="cellIs" dxfId="47" priority="225" operator="equal">
      <formula>"Muy Alta"</formula>
    </cfRule>
  </conditionalFormatting>
  <conditionalFormatting sqref="I26">
    <cfRule type="cellIs" dxfId="46" priority="226" operator="equal">
      <formula>"Alta"</formula>
    </cfRule>
  </conditionalFormatting>
  <conditionalFormatting sqref="I26">
    <cfRule type="cellIs" dxfId="45" priority="227" operator="equal">
      <formula>"Media"</formula>
    </cfRule>
  </conditionalFormatting>
  <conditionalFormatting sqref="I26">
    <cfRule type="cellIs" dxfId="44" priority="228" operator="equal">
      <formula>"Baja"</formula>
    </cfRule>
  </conditionalFormatting>
  <conditionalFormatting sqref="I26">
    <cfRule type="cellIs" dxfId="43" priority="229" operator="equal">
      <formula>"Muy Baja"</formula>
    </cfRule>
  </conditionalFormatting>
  <conditionalFormatting sqref="AG26">
    <cfRule type="cellIs" dxfId="42" priority="230" operator="equal">
      <formula>"Catastrófico"</formula>
    </cfRule>
  </conditionalFormatting>
  <conditionalFormatting sqref="AG26">
    <cfRule type="cellIs" dxfId="41" priority="231" operator="equal">
      <formula>"Mayor"</formula>
    </cfRule>
  </conditionalFormatting>
  <conditionalFormatting sqref="AG26">
    <cfRule type="cellIs" dxfId="40" priority="232" operator="equal">
      <formula>"Moderado"</formula>
    </cfRule>
  </conditionalFormatting>
  <conditionalFormatting sqref="AG26">
    <cfRule type="cellIs" dxfId="39" priority="233" operator="equal">
      <formula>"Menor"</formula>
    </cfRule>
  </conditionalFormatting>
  <conditionalFormatting sqref="AG26">
    <cfRule type="cellIs" dxfId="38" priority="234" operator="equal">
      <formula>"Leve"</formula>
    </cfRule>
  </conditionalFormatting>
  <conditionalFormatting sqref="AI26">
    <cfRule type="cellIs" dxfId="37" priority="235" operator="equal">
      <formula>"Extremo"</formula>
    </cfRule>
  </conditionalFormatting>
  <conditionalFormatting sqref="AI26">
    <cfRule type="cellIs" dxfId="36" priority="236" operator="equal">
      <formula>"Alto"</formula>
    </cfRule>
  </conditionalFormatting>
  <conditionalFormatting sqref="AI26">
    <cfRule type="cellIs" dxfId="35" priority="237" operator="equal">
      <formula>"Moderado"</formula>
    </cfRule>
  </conditionalFormatting>
  <conditionalFormatting sqref="AI26">
    <cfRule type="cellIs" dxfId="34" priority="238" operator="equal">
      <formula>"Bajo"</formula>
    </cfRule>
  </conditionalFormatting>
  <conditionalFormatting sqref="AV26:AV27">
    <cfRule type="cellIs" dxfId="33" priority="239" operator="equal">
      <formula>"Catastrófico"</formula>
    </cfRule>
  </conditionalFormatting>
  <conditionalFormatting sqref="AV26:AV27">
    <cfRule type="cellIs" dxfId="32" priority="240" operator="equal">
      <formula>"Mayor"</formula>
    </cfRule>
  </conditionalFormatting>
  <conditionalFormatting sqref="AV26:AV27">
    <cfRule type="cellIs" dxfId="31" priority="241" operator="equal">
      <formula>"Moderado"</formula>
    </cfRule>
  </conditionalFormatting>
  <conditionalFormatting sqref="AV26:AV27">
    <cfRule type="cellIs" dxfId="30" priority="242" operator="equal">
      <formula>"Menor"</formula>
    </cfRule>
  </conditionalFormatting>
  <conditionalFormatting sqref="AV26:AV27">
    <cfRule type="cellIs" dxfId="29" priority="243" operator="equal">
      <formula>"Leve"</formula>
    </cfRule>
  </conditionalFormatting>
  <conditionalFormatting sqref="AX26:AX27">
    <cfRule type="cellIs" dxfId="28" priority="244" operator="equal">
      <formula>"Extremo"</formula>
    </cfRule>
  </conditionalFormatting>
  <conditionalFormatting sqref="AX26:AX27">
    <cfRule type="cellIs" dxfId="27" priority="245" operator="equal">
      <formula>"Alto"</formula>
    </cfRule>
  </conditionalFormatting>
  <conditionalFormatting sqref="AX26:AX27">
    <cfRule type="cellIs" dxfId="26" priority="246" operator="equal">
      <formula>"Moderado"</formula>
    </cfRule>
  </conditionalFormatting>
  <conditionalFormatting sqref="AX26:AX27">
    <cfRule type="cellIs" dxfId="25" priority="247" operator="equal">
      <formula>"Bajo"</formula>
    </cfRule>
  </conditionalFormatting>
  <conditionalFormatting sqref="AF26">
    <cfRule type="containsText" dxfId="24" priority="248" operator="containsText" text="❌">
      <formula>NOT(ISERROR(SEARCH(("❌"),(AF26))))</formula>
    </cfRule>
  </conditionalFormatting>
  <conditionalFormatting sqref="AD26">
    <cfRule type="colorScale" priority="249">
      <colorScale>
        <cfvo type="formula" val="0"/>
        <cfvo type="formula" val="6"/>
        <cfvo type="formula" val="11"/>
        <color rgb="FFFFC000"/>
        <color rgb="FFFFFF00"/>
        <color rgb="FFFF0000"/>
      </colorScale>
    </cfRule>
  </conditionalFormatting>
  <conditionalFormatting sqref="I32">
    <cfRule type="cellIs" dxfId="23" priority="250" operator="equal">
      <formula>"Muy Alta"</formula>
    </cfRule>
  </conditionalFormatting>
  <conditionalFormatting sqref="I32">
    <cfRule type="cellIs" dxfId="22" priority="251" operator="equal">
      <formula>"Alta"</formula>
    </cfRule>
  </conditionalFormatting>
  <conditionalFormatting sqref="I32">
    <cfRule type="cellIs" dxfId="21" priority="252" operator="equal">
      <formula>"Media"</formula>
    </cfRule>
  </conditionalFormatting>
  <conditionalFormatting sqref="I32">
    <cfRule type="cellIs" dxfId="20" priority="253" operator="equal">
      <formula>"Baja"</formula>
    </cfRule>
  </conditionalFormatting>
  <conditionalFormatting sqref="I32">
    <cfRule type="cellIs" dxfId="19" priority="254" operator="equal">
      <formula>"Muy Baja"</formula>
    </cfRule>
  </conditionalFormatting>
  <conditionalFormatting sqref="AG32">
    <cfRule type="cellIs" dxfId="18" priority="255" operator="equal">
      <formula>"Catastrófico"</formula>
    </cfRule>
  </conditionalFormatting>
  <conditionalFormatting sqref="AG32">
    <cfRule type="cellIs" dxfId="17" priority="256" operator="equal">
      <formula>"Mayor"</formula>
    </cfRule>
  </conditionalFormatting>
  <conditionalFormatting sqref="AG32">
    <cfRule type="cellIs" dxfId="16" priority="257" operator="equal">
      <formula>"Moderado"</formula>
    </cfRule>
  </conditionalFormatting>
  <conditionalFormatting sqref="AG32">
    <cfRule type="cellIs" dxfId="15" priority="258" operator="equal">
      <formula>"Menor"</formula>
    </cfRule>
  </conditionalFormatting>
  <conditionalFormatting sqref="AG32">
    <cfRule type="cellIs" dxfId="14" priority="259" operator="equal">
      <formula>"Leve"</formula>
    </cfRule>
  </conditionalFormatting>
  <conditionalFormatting sqref="AI32">
    <cfRule type="cellIs" dxfId="13" priority="260" operator="equal">
      <formula>"Extremo"</formula>
    </cfRule>
  </conditionalFormatting>
  <conditionalFormatting sqref="AI32">
    <cfRule type="cellIs" dxfId="12" priority="261" operator="equal">
      <formula>"Alto"</formula>
    </cfRule>
  </conditionalFormatting>
  <conditionalFormatting sqref="AI32">
    <cfRule type="cellIs" dxfId="11" priority="262" operator="equal">
      <formula>"Moderado"</formula>
    </cfRule>
  </conditionalFormatting>
  <conditionalFormatting sqref="AI32">
    <cfRule type="cellIs" dxfId="10" priority="263" operator="equal">
      <formula>"Bajo"</formula>
    </cfRule>
  </conditionalFormatting>
  <conditionalFormatting sqref="AV32:AV33">
    <cfRule type="cellIs" dxfId="9" priority="264" operator="equal">
      <formula>"Catastrófico"</formula>
    </cfRule>
  </conditionalFormatting>
  <conditionalFormatting sqref="AV32:AV33">
    <cfRule type="cellIs" dxfId="8" priority="265" operator="equal">
      <formula>"Mayor"</formula>
    </cfRule>
  </conditionalFormatting>
  <conditionalFormatting sqref="AV32:AV33">
    <cfRule type="cellIs" dxfId="7" priority="266" operator="equal">
      <formula>"Moderado"</formula>
    </cfRule>
  </conditionalFormatting>
  <conditionalFormatting sqref="AV32:AV33">
    <cfRule type="cellIs" dxfId="6" priority="267" operator="equal">
      <formula>"Menor"</formula>
    </cfRule>
  </conditionalFormatting>
  <conditionalFormatting sqref="AV32:AV33">
    <cfRule type="cellIs" dxfId="5" priority="268" operator="equal">
      <formula>"Leve"</formula>
    </cfRule>
  </conditionalFormatting>
  <conditionalFormatting sqref="AX32:AX33">
    <cfRule type="cellIs" dxfId="4" priority="269" operator="equal">
      <formula>"Extremo"</formula>
    </cfRule>
  </conditionalFormatting>
  <conditionalFormatting sqref="AX32:AX33">
    <cfRule type="cellIs" dxfId="3" priority="270" operator="equal">
      <formula>"Alto"</formula>
    </cfRule>
  </conditionalFormatting>
  <conditionalFormatting sqref="AX32:AX33">
    <cfRule type="cellIs" dxfId="2" priority="271" operator="equal">
      <formula>"Moderado"</formula>
    </cfRule>
  </conditionalFormatting>
  <conditionalFormatting sqref="AX32:AX33">
    <cfRule type="cellIs" dxfId="1" priority="272" operator="equal">
      <formula>"Bajo"</formula>
    </cfRule>
  </conditionalFormatting>
  <conditionalFormatting sqref="AF32">
    <cfRule type="containsText" dxfId="0" priority="273" operator="containsText" text="❌">
      <formula>NOT(ISERROR(SEARCH(("❌"),(AF32))))</formula>
    </cfRule>
  </conditionalFormatting>
  <conditionalFormatting sqref="AD32">
    <cfRule type="colorScale" priority="274">
      <colorScale>
        <cfvo type="formula" val="0"/>
        <cfvo type="formula" val="6"/>
        <cfvo type="formula" val="11"/>
        <color rgb="FFFFC000"/>
        <color rgb="FFFFFF00"/>
        <color rgb="FFFF0000"/>
      </colorScale>
    </cfRule>
  </conditionalFormatting>
  <hyperlinks>
    <hyperlink ref="BL13" r:id="rId1" location="gid=2022926019"/>
    <hyperlink ref="BP13" r:id="rId2" location="gid=2022926019"/>
    <hyperlink ref="BL14" r:id="rId3"/>
    <hyperlink ref="BP14" r:id="rId4"/>
    <hyperlink ref="BK15" r:id="rId5"/>
    <hyperlink ref="BL15" r:id="rId6"/>
    <hyperlink ref="BP15" r:id="rId7"/>
    <hyperlink ref="BK16" r:id="rId8"/>
    <hyperlink ref="BL16" r:id="rId9"/>
    <hyperlink ref="BP16" r:id="rId10"/>
    <hyperlink ref="BL17" r:id="rId11"/>
    <hyperlink ref="BP17" r:id="rId12"/>
    <hyperlink ref="BK18" r:id="rId13"/>
    <hyperlink ref="BL18" r:id="rId14"/>
    <hyperlink ref="BP18" r:id="rId15"/>
    <hyperlink ref="BO21" r:id="rId16" display="Se realizó capacitación el 26 de agosto de 2022 a todo el personal del IDEP sobre el proceso de consulta y prestamo de expedientes._x000a_https://drive.google.com/drive/u/1/folders/1SF6LdaIucVhLapjPhfe7_dnBDFWQZnrA"/>
    <hyperlink ref="BO22" r:id="rId17" location="gid=2082682188" display="Se lleva un registro de las consultas y préstamo de expedientes que se realizan al archivo central de acuerdo a como se vayan presentando.  https://docs.google.com/spreadsheets/d/19Dpd_gtYwppDSEHX47uejr4-DPrnzPHD/edit#gid=2082682188"/>
    <hyperlink ref="BP26" r:id="rId18"/>
    <hyperlink ref="BL27" r:id="rId19"/>
    <hyperlink ref="BL32" r:id="rId20"/>
    <hyperlink ref="BL33" r:id="rId21"/>
    <hyperlink ref="BP21" r:id="rId22"/>
    <hyperlink ref="BP22" r:id="rId23" location="gid=2082682188"/>
  </hyperlinks>
  <pageMargins left="0.7" right="0.7" top="0.75" bottom="0.75" header="0" footer="0"/>
  <pageSetup orientation="portrait"/>
  <drawing r:id="rId24"/>
  <legacyDrawing r:id="rId2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4" width="10.7109375" customWidth="1"/>
  </cols>
  <sheetData>
    <row r="1" spans="1:24" ht="23.25">
      <c r="A1" s="203"/>
      <c r="B1" s="409" t="s">
        <v>689</v>
      </c>
      <c r="C1" s="314"/>
      <c r="D1" s="314"/>
      <c r="E1" s="203"/>
      <c r="F1" s="203"/>
      <c r="G1" s="203"/>
      <c r="H1" s="203"/>
      <c r="I1" s="203"/>
      <c r="J1" s="203"/>
      <c r="K1" s="203"/>
      <c r="L1" s="203"/>
      <c r="M1" s="203"/>
      <c r="N1" s="203"/>
      <c r="O1" s="203"/>
      <c r="P1" s="203"/>
      <c r="Q1" s="203"/>
      <c r="R1" s="203"/>
      <c r="S1" s="203"/>
      <c r="T1" s="203"/>
      <c r="U1" s="203"/>
      <c r="V1" s="203"/>
      <c r="W1" s="203"/>
      <c r="X1" s="203"/>
    </row>
    <row r="2" spans="1:24">
      <c r="A2" s="203"/>
      <c r="B2" s="203"/>
      <c r="C2" s="203"/>
      <c r="D2" s="203"/>
      <c r="E2" s="203"/>
      <c r="F2" s="203"/>
      <c r="G2" s="203"/>
      <c r="H2" s="203"/>
      <c r="I2" s="203"/>
      <c r="J2" s="203"/>
      <c r="K2" s="203"/>
      <c r="L2" s="203"/>
      <c r="M2" s="203"/>
      <c r="N2" s="203"/>
      <c r="O2" s="203"/>
      <c r="P2" s="203"/>
      <c r="Q2" s="203"/>
      <c r="R2" s="203"/>
      <c r="S2" s="203"/>
      <c r="T2" s="203"/>
      <c r="U2" s="203"/>
      <c r="V2" s="203"/>
      <c r="W2" s="203"/>
      <c r="X2" s="203"/>
    </row>
    <row r="3" spans="1:24" ht="25.5">
      <c r="A3" s="203"/>
      <c r="B3" s="204"/>
      <c r="C3" s="205" t="s">
        <v>690</v>
      </c>
      <c r="D3" s="205" t="s">
        <v>244</v>
      </c>
      <c r="E3" s="203"/>
      <c r="F3" s="203"/>
      <c r="G3" s="203"/>
      <c r="H3" s="203"/>
      <c r="I3" s="203"/>
      <c r="J3" s="203"/>
      <c r="K3" s="203"/>
      <c r="L3" s="203"/>
      <c r="M3" s="203"/>
      <c r="N3" s="203"/>
      <c r="O3" s="203"/>
      <c r="P3" s="203"/>
      <c r="Q3" s="203"/>
      <c r="R3" s="203"/>
      <c r="S3" s="203"/>
      <c r="T3" s="203"/>
      <c r="U3" s="203"/>
      <c r="V3" s="203"/>
      <c r="W3" s="203"/>
      <c r="X3" s="203"/>
    </row>
    <row r="4" spans="1:24" ht="51">
      <c r="A4" s="203"/>
      <c r="B4" s="206" t="s">
        <v>691</v>
      </c>
      <c r="C4" s="207" t="s">
        <v>692</v>
      </c>
      <c r="D4" s="208">
        <v>0.2</v>
      </c>
      <c r="E4" s="203"/>
      <c r="F4" s="203"/>
      <c r="G4" s="203"/>
      <c r="H4" s="203"/>
      <c r="I4" s="203"/>
      <c r="J4" s="203"/>
      <c r="K4" s="203"/>
      <c r="L4" s="203"/>
      <c r="M4" s="203"/>
      <c r="N4" s="203"/>
      <c r="O4" s="203"/>
      <c r="P4" s="203"/>
      <c r="Q4" s="203"/>
      <c r="R4" s="203"/>
      <c r="S4" s="203"/>
      <c r="T4" s="203"/>
      <c r="U4" s="203"/>
      <c r="V4" s="203"/>
      <c r="W4" s="203"/>
      <c r="X4" s="203"/>
    </row>
    <row r="5" spans="1:24" ht="51">
      <c r="A5" s="203"/>
      <c r="B5" s="209" t="s">
        <v>693</v>
      </c>
      <c r="C5" s="210" t="s">
        <v>694</v>
      </c>
      <c r="D5" s="211">
        <v>0.4</v>
      </c>
      <c r="E5" s="203"/>
      <c r="F5" s="203"/>
      <c r="G5" s="203"/>
      <c r="H5" s="203"/>
      <c r="I5" s="203"/>
      <c r="J5" s="203"/>
      <c r="K5" s="203"/>
      <c r="L5" s="203"/>
      <c r="M5" s="203"/>
      <c r="N5" s="203"/>
      <c r="O5" s="203"/>
      <c r="P5" s="203"/>
      <c r="Q5" s="203"/>
      <c r="R5" s="203"/>
      <c r="S5" s="203"/>
      <c r="T5" s="203"/>
      <c r="U5" s="203"/>
      <c r="V5" s="203"/>
      <c r="W5" s="203"/>
      <c r="X5" s="203"/>
    </row>
    <row r="6" spans="1:24" ht="51">
      <c r="A6" s="203"/>
      <c r="B6" s="212" t="s">
        <v>695</v>
      </c>
      <c r="C6" s="210" t="s">
        <v>696</v>
      </c>
      <c r="D6" s="211">
        <v>0.6</v>
      </c>
      <c r="E6" s="203"/>
      <c r="F6" s="203"/>
      <c r="G6" s="203"/>
      <c r="H6" s="203"/>
      <c r="I6" s="203"/>
      <c r="J6" s="203"/>
      <c r="K6" s="203"/>
      <c r="L6" s="203"/>
      <c r="M6" s="203"/>
      <c r="N6" s="203"/>
      <c r="O6" s="203"/>
      <c r="P6" s="203"/>
      <c r="Q6" s="203"/>
      <c r="R6" s="203"/>
      <c r="S6" s="203"/>
      <c r="T6" s="203"/>
      <c r="U6" s="203"/>
      <c r="V6" s="203"/>
      <c r="W6" s="203"/>
      <c r="X6" s="203"/>
    </row>
    <row r="7" spans="1:24" ht="76.5">
      <c r="A7" s="203"/>
      <c r="B7" s="213" t="s">
        <v>697</v>
      </c>
      <c r="C7" s="210" t="s">
        <v>698</v>
      </c>
      <c r="D7" s="211">
        <v>0.8</v>
      </c>
      <c r="E7" s="203"/>
      <c r="F7" s="203"/>
      <c r="G7" s="203"/>
      <c r="H7" s="203"/>
      <c r="I7" s="203"/>
      <c r="J7" s="203"/>
      <c r="K7" s="203"/>
      <c r="L7" s="203"/>
      <c r="M7" s="203"/>
      <c r="N7" s="203"/>
      <c r="O7" s="203"/>
      <c r="P7" s="203"/>
      <c r="Q7" s="203"/>
      <c r="R7" s="203"/>
      <c r="S7" s="203"/>
      <c r="T7" s="203"/>
      <c r="U7" s="203"/>
      <c r="V7" s="203"/>
      <c r="W7" s="203"/>
      <c r="X7" s="203"/>
    </row>
    <row r="8" spans="1:24" ht="51">
      <c r="A8" s="203"/>
      <c r="B8" s="214" t="s">
        <v>699</v>
      </c>
      <c r="C8" s="210" t="s">
        <v>700</v>
      </c>
      <c r="D8" s="211">
        <v>1</v>
      </c>
      <c r="E8" s="203"/>
      <c r="F8" s="203"/>
      <c r="G8" s="203"/>
      <c r="H8" s="203"/>
      <c r="I8" s="203"/>
      <c r="J8" s="203"/>
      <c r="K8" s="203"/>
      <c r="L8" s="203"/>
      <c r="M8" s="203"/>
      <c r="N8" s="203"/>
      <c r="O8" s="203"/>
      <c r="P8" s="203"/>
      <c r="Q8" s="203"/>
      <c r="R8" s="203"/>
      <c r="S8" s="203"/>
      <c r="T8" s="203"/>
      <c r="U8" s="203"/>
      <c r="V8" s="203"/>
      <c r="W8" s="203"/>
      <c r="X8" s="203"/>
    </row>
    <row r="9" spans="1:24">
      <c r="A9" s="203"/>
      <c r="B9" s="203"/>
      <c r="C9" s="203"/>
      <c r="D9" s="203"/>
      <c r="E9" s="203"/>
      <c r="F9" s="203"/>
      <c r="G9" s="203"/>
      <c r="H9" s="203"/>
      <c r="I9" s="203"/>
      <c r="J9" s="203"/>
      <c r="K9" s="203"/>
      <c r="L9" s="203"/>
      <c r="M9" s="203"/>
      <c r="N9" s="203"/>
      <c r="O9" s="203"/>
      <c r="P9" s="203"/>
      <c r="Q9" s="203"/>
      <c r="R9" s="203"/>
      <c r="S9" s="203"/>
      <c r="T9" s="203"/>
      <c r="U9" s="203"/>
      <c r="V9" s="203"/>
      <c r="W9" s="203"/>
      <c r="X9" s="203"/>
    </row>
    <row r="10" spans="1:24" ht="16.5">
      <c r="A10" s="203"/>
      <c r="B10" s="215"/>
      <c r="C10" s="203"/>
      <c r="D10" s="203"/>
      <c r="E10" s="203"/>
      <c r="F10" s="203"/>
      <c r="G10" s="203"/>
      <c r="H10" s="203"/>
      <c r="I10" s="203"/>
      <c r="J10" s="203"/>
      <c r="K10" s="203"/>
      <c r="L10" s="203"/>
      <c r="M10" s="203"/>
      <c r="N10" s="203"/>
      <c r="O10" s="203"/>
      <c r="P10" s="203"/>
      <c r="Q10" s="203"/>
      <c r="R10" s="203"/>
      <c r="S10" s="203"/>
      <c r="T10" s="203"/>
      <c r="U10" s="203"/>
      <c r="V10" s="203"/>
      <c r="W10" s="203"/>
      <c r="X10" s="203"/>
    </row>
    <row r="11" spans="1:24">
      <c r="A11" s="203"/>
      <c r="B11" s="203"/>
      <c r="C11" s="203"/>
      <c r="D11" s="203"/>
      <c r="E11" s="203"/>
      <c r="F11" s="203"/>
      <c r="G11" s="203"/>
      <c r="H11" s="203"/>
      <c r="I11" s="203"/>
      <c r="J11" s="203"/>
      <c r="K11" s="203"/>
      <c r="L11" s="203"/>
      <c r="M11" s="203"/>
      <c r="N11" s="203"/>
      <c r="O11" s="203"/>
      <c r="P11" s="203"/>
      <c r="Q11" s="203"/>
      <c r="R11" s="203"/>
      <c r="S11" s="203"/>
      <c r="T11" s="203"/>
      <c r="U11" s="203"/>
      <c r="V11" s="203"/>
      <c r="W11" s="203"/>
      <c r="X11" s="203"/>
    </row>
    <row r="12" spans="1:24">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row>
    <row r="13" spans="1:24">
      <c r="A13" s="203"/>
      <c r="B13" s="203"/>
      <c r="C13" s="203"/>
      <c r="D13" s="203"/>
      <c r="E13" s="203"/>
      <c r="F13" s="203"/>
      <c r="G13" s="203"/>
      <c r="H13" s="203"/>
      <c r="I13" s="203"/>
      <c r="J13" s="203"/>
      <c r="K13" s="203"/>
      <c r="L13" s="203"/>
      <c r="M13" s="203"/>
      <c r="N13" s="203"/>
      <c r="O13" s="203"/>
      <c r="P13" s="203"/>
      <c r="Q13" s="203"/>
      <c r="R13" s="203"/>
      <c r="S13" s="203"/>
      <c r="T13" s="203"/>
      <c r="U13" s="203"/>
      <c r="V13" s="203"/>
      <c r="W13" s="203"/>
      <c r="X13" s="203"/>
    </row>
    <row r="14" spans="1:24">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row>
    <row r="15" spans="1:24">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row>
    <row r="16" spans="1:24">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row>
    <row r="17" spans="1:24">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row>
    <row r="18" spans="1:24">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row>
    <row r="19" spans="1:24">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row>
    <row r="20" spans="1:24">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row>
    <row r="21" spans="1:24" ht="15.75" customHeight="1">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spans="1:24" ht="15.75" customHeight="1">
      <c r="A22" s="203"/>
      <c r="B22" s="203"/>
      <c r="C22" s="203"/>
      <c r="D22" s="203"/>
      <c r="E22" s="203"/>
      <c r="F22" s="203"/>
      <c r="G22" s="203"/>
      <c r="H22" s="203"/>
      <c r="I22" s="203"/>
      <c r="J22" s="203"/>
      <c r="K22" s="203"/>
      <c r="L22" s="203"/>
      <c r="M22" s="203"/>
      <c r="N22" s="203"/>
      <c r="O22" s="203"/>
      <c r="P22" s="203"/>
      <c r="Q22" s="203"/>
      <c r="R22" s="203"/>
      <c r="S22" s="203"/>
      <c r="T22" s="203"/>
      <c r="U22" s="203"/>
      <c r="V22" s="203"/>
      <c r="W22" s="203"/>
      <c r="X22" s="203"/>
    </row>
    <row r="23" spans="1:24" ht="15.7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row>
    <row r="24" spans="1:24" ht="15.75" customHeight="1">
      <c r="A24" s="203"/>
      <c r="B24" s="203"/>
      <c r="C24" s="203"/>
      <c r="D24" s="203"/>
      <c r="E24" s="203"/>
      <c r="F24" s="203"/>
      <c r="G24" s="203"/>
      <c r="H24" s="203"/>
      <c r="I24" s="203"/>
      <c r="J24" s="203"/>
      <c r="K24" s="203"/>
      <c r="L24" s="203"/>
      <c r="M24" s="203"/>
      <c r="N24" s="203"/>
      <c r="O24" s="203"/>
      <c r="P24" s="203"/>
      <c r="Q24" s="203"/>
      <c r="R24" s="203"/>
      <c r="S24" s="203"/>
      <c r="T24" s="203"/>
      <c r="U24" s="203"/>
      <c r="V24" s="203"/>
      <c r="W24" s="203"/>
      <c r="X24" s="203"/>
    </row>
    <row r="25" spans="1:24" ht="15.75"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row>
    <row r="26" spans="1:24" ht="15.75" customHeight="1">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row>
    <row r="27" spans="1:24" ht="15.75"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row>
    <row r="28" spans="1:24" ht="15.75" customHeight="1">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row>
    <row r="29" spans="1:24" ht="1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row>
    <row r="30" spans="1:24" ht="15.75" customHeight="1">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row>
    <row r="31" spans="1:24" ht="15.75" customHeight="1">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row>
    <row r="32" spans="1:24" ht="15.75" customHeight="1">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row>
    <row r="33" spans="1:24" ht="15.75" customHeight="1">
      <c r="A33" s="203"/>
      <c r="E33" s="203"/>
      <c r="F33" s="203"/>
      <c r="G33" s="203"/>
      <c r="H33" s="203"/>
      <c r="I33" s="203"/>
      <c r="J33" s="203"/>
      <c r="K33" s="203"/>
      <c r="L33" s="203"/>
      <c r="M33" s="203"/>
      <c r="N33" s="203"/>
      <c r="O33" s="203"/>
      <c r="P33" s="203"/>
      <c r="Q33" s="203"/>
      <c r="R33" s="203"/>
      <c r="S33" s="203"/>
      <c r="T33" s="203"/>
      <c r="U33" s="203"/>
      <c r="V33" s="203"/>
      <c r="W33" s="203"/>
      <c r="X33" s="203"/>
    </row>
    <row r="34" spans="1:24" ht="15.75" customHeight="1">
      <c r="A34" s="203"/>
      <c r="B34" s="1" t="s">
        <v>535</v>
      </c>
      <c r="E34" s="203"/>
      <c r="F34" s="203"/>
      <c r="G34" s="203"/>
      <c r="H34" s="203"/>
      <c r="I34" s="203"/>
      <c r="J34" s="203"/>
      <c r="K34" s="203"/>
      <c r="L34" s="203"/>
      <c r="M34" s="203"/>
      <c r="N34" s="203"/>
      <c r="O34" s="203"/>
      <c r="P34" s="203"/>
      <c r="Q34" s="203"/>
      <c r="R34" s="203"/>
      <c r="S34" s="203"/>
      <c r="T34" s="203"/>
      <c r="U34" s="203"/>
      <c r="V34" s="203"/>
      <c r="W34" s="203"/>
      <c r="X34" s="203"/>
    </row>
    <row r="35" spans="1:24" ht="15.75" customHeight="1">
      <c r="A35" s="203"/>
      <c r="B35" s="1" t="s">
        <v>536</v>
      </c>
    </row>
    <row r="36" spans="1:24" ht="15.75" customHeight="1">
      <c r="A36" s="203"/>
    </row>
    <row r="37" spans="1:24" ht="15.75" customHeight="1">
      <c r="A37" s="203"/>
    </row>
    <row r="38" spans="1:24" ht="15.75" customHeight="1">
      <c r="A38" s="203"/>
    </row>
    <row r="39" spans="1:24" ht="15.75" customHeight="1">
      <c r="A39" s="203"/>
    </row>
    <row r="40" spans="1:24" ht="15.75" customHeight="1">
      <c r="A40" s="203"/>
    </row>
    <row r="41" spans="1:24" ht="15.75" customHeight="1">
      <c r="A41" s="203"/>
    </row>
    <row r="42" spans="1:24" ht="15.75" customHeight="1">
      <c r="A42" s="203"/>
    </row>
    <row r="43" spans="1:24" ht="15.75" customHeight="1">
      <c r="A43" s="203"/>
    </row>
    <row r="44" spans="1:24" ht="15.75" customHeight="1">
      <c r="A44" s="203"/>
    </row>
    <row r="45" spans="1:24" ht="15.75" customHeight="1">
      <c r="A45" s="203"/>
    </row>
    <row r="46" spans="1:24" ht="15.75" customHeight="1">
      <c r="A46" s="203"/>
    </row>
    <row r="47" spans="1:24" ht="15.75" customHeight="1">
      <c r="A47" s="203"/>
    </row>
    <row r="48" spans="1:24" ht="15.75" customHeight="1">
      <c r="A48" s="203"/>
    </row>
    <row r="49" spans="1:1" ht="15.75" customHeight="1">
      <c r="A49" s="203"/>
    </row>
    <row r="50" spans="1:1" ht="15.75" customHeight="1">
      <c r="A50" s="203"/>
    </row>
    <row r="51" spans="1:1" ht="15.75" customHeight="1">
      <c r="A51" s="203"/>
    </row>
    <row r="52" spans="1:1" ht="15.75" customHeight="1">
      <c r="A52" s="203"/>
    </row>
    <row r="53" spans="1:1" ht="15.75" customHeight="1">
      <c r="A53" s="203"/>
    </row>
    <row r="54" spans="1:1" ht="15.75" customHeight="1">
      <c r="A54" s="203"/>
    </row>
    <row r="55" spans="1:1" ht="15.75" customHeight="1">
      <c r="A55" s="203"/>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workbookViewId="0"/>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c r="A1" s="203"/>
      <c r="B1" s="410" t="s">
        <v>701</v>
      </c>
      <c r="C1" s="314"/>
      <c r="D1" s="314"/>
      <c r="E1" s="203"/>
      <c r="F1" s="203"/>
      <c r="G1" s="203"/>
      <c r="H1" s="203"/>
      <c r="I1" s="203"/>
      <c r="J1" s="203"/>
      <c r="K1" s="203"/>
      <c r="L1" s="203"/>
      <c r="M1" s="203"/>
      <c r="N1" s="203"/>
      <c r="O1" s="203"/>
      <c r="P1" s="203"/>
      <c r="Q1" s="203"/>
      <c r="R1" s="203"/>
      <c r="S1" s="203"/>
      <c r="T1" s="203"/>
      <c r="U1" s="203"/>
    </row>
    <row r="2" spans="1:26">
      <c r="A2" s="203"/>
      <c r="B2" s="203"/>
      <c r="C2" s="203"/>
      <c r="D2" s="203"/>
      <c r="E2" s="203"/>
      <c r="F2" s="203"/>
      <c r="G2" s="203"/>
      <c r="H2" s="203"/>
      <c r="I2" s="203"/>
      <c r="J2" s="203"/>
      <c r="K2" s="203"/>
      <c r="L2" s="203"/>
      <c r="M2" s="203"/>
      <c r="N2" s="203"/>
      <c r="O2" s="203"/>
      <c r="P2" s="203"/>
      <c r="Q2" s="203"/>
      <c r="R2" s="203"/>
      <c r="S2" s="203"/>
      <c r="T2" s="203"/>
      <c r="U2" s="203"/>
    </row>
    <row r="3" spans="1:26" ht="30">
      <c r="A3" s="203"/>
      <c r="B3" s="216"/>
      <c r="C3" s="217" t="s">
        <v>702</v>
      </c>
      <c r="D3" s="217" t="s">
        <v>703</v>
      </c>
      <c r="E3" s="203"/>
      <c r="F3" s="203"/>
      <c r="G3" s="203"/>
      <c r="H3" s="203"/>
      <c r="I3" s="203"/>
      <c r="J3" s="203"/>
      <c r="K3" s="203"/>
      <c r="L3" s="203"/>
      <c r="M3" s="203"/>
      <c r="N3" s="203"/>
      <c r="O3" s="203"/>
      <c r="P3" s="203"/>
      <c r="Q3" s="203"/>
      <c r="R3" s="203"/>
      <c r="S3" s="203"/>
      <c r="T3" s="203"/>
      <c r="U3" s="203"/>
    </row>
    <row r="4" spans="1:26" ht="33.75">
      <c r="A4" s="218" t="s">
        <v>704</v>
      </c>
      <c r="B4" s="219" t="s">
        <v>705</v>
      </c>
      <c r="C4" s="220" t="s">
        <v>706</v>
      </c>
      <c r="D4" s="221" t="s">
        <v>707</v>
      </c>
      <c r="E4" s="203"/>
      <c r="F4" s="203"/>
      <c r="G4" s="203"/>
      <c r="H4" s="203"/>
      <c r="I4" s="203"/>
      <c r="J4" s="203"/>
      <c r="K4" s="203"/>
      <c r="L4" s="203"/>
      <c r="M4" s="203"/>
      <c r="N4" s="203"/>
      <c r="O4" s="203"/>
      <c r="P4" s="203"/>
      <c r="Q4" s="203"/>
      <c r="R4" s="203"/>
      <c r="S4" s="203"/>
      <c r="T4" s="203"/>
      <c r="U4" s="203"/>
    </row>
    <row r="5" spans="1:26" ht="67.5">
      <c r="A5" s="218" t="s">
        <v>708</v>
      </c>
      <c r="B5" s="222" t="s">
        <v>709</v>
      </c>
      <c r="C5" s="223" t="s">
        <v>710</v>
      </c>
      <c r="D5" s="224" t="s">
        <v>711</v>
      </c>
      <c r="E5" s="203"/>
      <c r="F5" s="203"/>
      <c r="G5" s="203"/>
      <c r="H5" s="203"/>
      <c r="I5" s="203"/>
      <c r="J5" s="203"/>
      <c r="K5" s="203"/>
      <c r="L5" s="203"/>
      <c r="M5" s="203"/>
      <c r="N5" s="203"/>
      <c r="O5" s="203"/>
      <c r="P5" s="203"/>
      <c r="Q5" s="203"/>
      <c r="R5" s="203"/>
      <c r="S5" s="203"/>
      <c r="T5" s="203"/>
      <c r="U5" s="203"/>
    </row>
    <row r="6" spans="1:26" ht="67.5">
      <c r="A6" s="218" t="s">
        <v>204</v>
      </c>
      <c r="B6" s="225" t="s">
        <v>712</v>
      </c>
      <c r="C6" s="223" t="s">
        <v>713</v>
      </c>
      <c r="D6" s="224" t="s">
        <v>714</v>
      </c>
      <c r="E6" s="203"/>
      <c r="F6" s="203"/>
      <c r="G6" s="203"/>
      <c r="H6" s="203"/>
      <c r="I6" s="203"/>
      <c r="J6" s="203"/>
      <c r="K6" s="203"/>
      <c r="L6" s="203"/>
      <c r="M6" s="203"/>
      <c r="N6" s="203"/>
      <c r="O6" s="203"/>
      <c r="P6" s="203"/>
      <c r="Q6" s="203"/>
      <c r="R6" s="203"/>
      <c r="S6" s="203"/>
      <c r="T6" s="203"/>
      <c r="U6" s="203"/>
    </row>
    <row r="7" spans="1:26" ht="101.25">
      <c r="A7" s="218" t="s">
        <v>715</v>
      </c>
      <c r="B7" s="226" t="s">
        <v>716</v>
      </c>
      <c r="C7" s="223" t="s">
        <v>717</v>
      </c>
      <c r="D7" s="224" t="s">
        <v>718</v>
      </c>
      <c r="E7" s="203"/>
      <c r="F7" s="203"/>
      <c r="G7" s="203"/>
      <c r="H7" s="203"/>
      <c r="I7" s="203"/>
      <c r="J7" s="203"/>
      <c r="K7" s="203"/>
      <c r="L7" s="203"/>
      <c r="M7" s="203"/>
      <c r="N7" s="203"/>
      <c r="O7" s="203"/>
      <c r="P7" s="203"/>
      <c r="Q7" s="203"/>
      <c r="R7" s="203"/>
      <c r="S7" s="203"/>
      <c r="T7" s="203"/>
      <c r="U7" s="203"/>
    </row>
    <row r="8" spans="1:26" ht="67.5">
      <c r="A8" s="218" t="s">
        <v>719</v>
      </c>
      <c r="B8" s="227" t="s">
        <v>720</v>
      </c>
      <c r="C8" s="223" t="s">
        <v>721</v>
      </c>
      <c r="D8" s="224" t="s">
        <v>722</v>
      </c>
      <c r="E8" s="203"/>
      <c r="F8" s="203"/>
      <c r="G8" s="203"/>
      <c r="H8" s="203"/>
      <c r="I8" s="203"/>
      <c r="J8" s="203"/>
      <c r="K8" s="203"/>
      <c r="L8" s="203"/>
      <c r="M8" s="203"/>
      <c r="N8" s="203"/>
      <c r="O8" s="203"/>
      <c r="P8" s="203"/>
      <c r="Q8" s="203"/>
      <c r="R8" s="203"/>
      <c r="S8" s="203"/>
      <c r="T8" s="203"/>
      <c r="U8" s="203"/>
    </row>
    <row r="9" spans="1:26" ht="20.25">
      <c r="A9" s="203"/>
      <c r="B9" s="203"/>
      <c r="C9" s="228"/>
      <c r="D9" s="228"/>
      <c r="E9" s="203"/>
      <c r="F9" s="203"/>
      <c r="G9" s="203"/>
      <c r="H9" s="203"/>
      <c r="I9" s="203"/>
      <c r="J9" s="203"/>
      <c r="K9" s="203"/>
      <c r="L9" s="203"/>
      <c r="M9" s="203"/>
      <c r="N9" s="203"/>
      <c r="O9" s="203"/>
      <c r="P9" s="203"/>
      <c r="Q9" s="203"/>
      <c r="R9" s="203"/>
      <c r="S9" s="203"/>
      <c r="T9" s="203"/>
      <c r="U9" s="203"/>
      <c r="V9" s="1"/>
      <c r="W9" s="1"/>
      <c r="X9" s="1"/>
      <c r="Y9" s="1"/>
      <c r="Z9" s="1"/>
    </row>
    <row r="10" spans="1:26" ht="20.25">
      <c r="A10" s="203"/>
      <c r="B10" s="1"/>
      <c r="C10" s="229"/>
      <c r="D10" s="229"/>
      <c r="E10" s="1"/>
      <c r="F10" s="1"/>
      <c r="G10" s="1"/>
      <c r="H10" s="1"/>
      <c r="I10" s="1"/>
      <c r="J10" s="1"/>
      <c r="K10" s="1"/>
      <c r="L10" s="1"/>
      <c r="M10" s="1"/>
      <c r="N10" s="1"/>
      <c r="O10" s="1"/>
      <c r="P10" s="1"/>
      <c r="Q10" s="1"/>
      <c r="R10" s="1"/>
      <c r="S10" s="1"/>
      <c r="T10" s="1"/>
      <c r="U10" s="1"/>
      <c r="V10" s="1"/>
      <c r="W10" s="1"/>
      <c r="X10" s="1"/>
      <c r="Y10" s="1"/>
      <c r="Z10" s="1"/>
    </row>
    <row r="11" spans="1:26">
      <c r="A11" s="203"/>
      <c r="B11" s="203" t="s">
        <v>723</v>
      </c>
      <c r="C11" s="203" t="s">
        <v>269</v>
      </c>
      <c r="D11" s="203" t="s">
        <v>485</v>
      </c>
      <c r="E11" s="1"/>
      <c r="F11" s="1"/>
      <c r="G11" s="1"/>
      <c r="H11" s="1"/>
      <c r="I11" s="1"/>
      <c r="J11" s="1"/>
      <c r="K11" s="1"/>
      <c r="L11" s="1"/>
      <c r="M11" s="1"/>
      <c r="N11" s="1"/>
      <c r="O11" s="1"/>
      <c r="P11" s="1"/>
      <c r="Q11" s="1"/>
      <c r="R11" s="1"/>
      <c r="S11" s="1"/>
      <c r="T11" s="1"/>
      <c r="U11" s="1"/>
      <c r="V11" s="1"/>
      <c r="W11" s="1"/>
      <c r="X11" s="1"/>
      <c r="Y11" s="1"/>
      <c r="Z11" s="1"/>
    </row>
    <row r="12" spans="1:26">
      <c r="A12" s="203"/>
      <c r="B12" s="203" t="s">
        <v>724</v>
      </c>
      <c r="C12" s="203" t="s">
        <v>646</v>
      </c>
      <c r="D12" s="203" t="s">
        <v>474</v>
      </c>
      <c r="E12" s="1"/>
      <c r="F12" s="1"/>
      <c r="G12" s="1"/>
      <c r="H12" s="1"/>
      <c r="I12" s="1"/>
      <c r="J12" s="1"/>
      <c r="K12" s="1"/>
      <c r="L12" s="1"/>
      <c r="M12" s="1"/>
      <c r="N12" s="1"/>
      <c r="O12" s="1"/>
      <c r="P12" s="1"/>
      <c r="Q12" s="1"/>
      <c r="R12" s="1"/>
      <c r="S12" s="1"/>
      <c r="T12" s="1"/>
      <c r="U12" s="1"/>
      <c r="V12" s="1"/>
      <c r="W12" s="1"/>
      <c r="X12" s="1"/>
      <c r="Y12" s="1"/>
      <c r="Z12" s="1"/>
    </row>
    <row r="13" spans="1:26">
      <c r="A13" s="203"/>
      <c r="B13" s="203"/>
      <c r="C13" s="203" t="s">
        <v>313</v>
      </c>
      <c r="D13" s="203" t="s">
        <v>98</v>
      </c>
      <c r="E13" s="1"/>
      <c r="F13" s="1"/>
      <c r="G13" s="1"/>
      <c r="H13" s="1"/>
      <c r="I13" s="1"/>
      <c r="J13" s="1"/>
      <c r="K13" s="1"/>
      <c r="L13" s="1"/>
      <c r="M13" s="1"/>
      <c r="N13" s="1"/>
      <c r="O13" s="1"/>
      <c r="P13" s="1"/>
      <c r="Q13" s="1"/>
      <c r="R13" s="1"/>
      <c r="S13" s="1"/>
      <c r="T13" s="1"/>
      <c r="U13" s="1"/>
      <c r="V13" s="1"/>
      <c r="W13" s="1"/>
      <c r="X13" s="1"/>
      <c r="Y13" s="1"/>
      <c r="Z13" s="1"/>
    </row>
    <row r="14" spans="1:26">
      <c r="A14" s="203"/>
      <c r="B14" s="203"/>
      <c r="C14" s="203" t="s">
        <v>203</v>
      </c>
      <c r="D14" s="203" t="s">
        <v>224</v>
      </c>
      <c r="E14" s="1"/>
      <c r="F14" s="1"/>
      <c r="G14" s="1"/>
      <c r="H14" s="1"/>
      <c r="I14" s="1"/>
      <c r="J14" s="1"/>
      <c r="K14" s="1"/>
      <c r="L14" s="1"/>
      <c r="M14" s="1"/>
      <c r="N14" s="1"/>
      <c r="O14" s="1"/>
      <c r="P14" s="1"/>
      <c r="Q14" s="1"/>
      <c r="R14" s="1"/>
      <c r="S14" s="1"/>
      <c r="T14" s="1"/>
      <c r="U14" s="1"/>
      <c r="V14" s="1"/>
      <c r="W14" s="1"/>
      <c r="X14" s="1"/>
      <c r="Y14" s="1"/>
      <c r="Z14" s="1"/>
    </row>
    <row r="15" spans="1:26">
      <c r="A15" s="203"/>
      <c r="B15" s="203"/>
      <c r="C15" s="203" t="s">
        <v>725</v>
      </c>
      <c r="D15" s="203" t="s">
        <v>726</v>
      </c>
      <c r="E15" s="1"/>
      <c r="F15" s="1"/>
      <c r="G15" s="1"/>
      <c r="H15" s="1"/>
      <c r="I15" s="1"/>
      <c r="J15" s="1"/>
      <c r="K15" s="1"/>
      <c r="L15" s="1"/>
      <c r="M15" s="1"/>
      <c r="N15" s="1"/>
      <c r="O15" s="1"/>
      <c r="P15" s="1"/>
      <c r="Q15" s="1"/>
      <c r="R15" s="1"/>
      <c r="S15" s="1"/>
      <c r="T15" s="1"/>
      <c r="U15" s="1"/>
      <c r="V15" s="1"/>
      <c r="W15" s="1"/>
      <c r="X15" s="1"/>
      <c r="Y15" s="1"/>
      <c r="Z15" s="1"/>
    </row>
    <row r="16" spans="1:26" ht="20.25">
      <c r="A16" s="203"/>
      <c r="B16" s="1"/>
      <c r="C16" s="229"/>
      <c r="D16" s="229"/>
      <c r="E16" s="1"/>
      <c r="F16" s="1"/>
      <c r="G16" s="1"/>
      <c r="H16" s="1"/>
      <c r="I16" s="1"/>
      <c r="J16" s="1"/>
      <c r="K16" s="1"/>
      <c r="L16" s="1"/>
      <c r="M16" s="1"/>
      <c r="N16" s="1"/>
      <c r="O16" s="1"/>
      <c r="P16" s="1"/>
      <c r="Q16" s="1"/>
      <c r="R16" s="1"/>
      <c r="S16" s="1"/>
      <c r="T16" s="1"/>
      <c r="U16" s="1"/>
      <c r="V16" s="1"/>
      <c r="W16" s="1"/>
      <c r="X16" s="1"/>
      <c r="Y16" s="1"/>
      <c r="Z16" s="1"/>
    </row>
    <row r="17" spans="1:26" ht="20.25">
      <c r="A17" s="203"/>
      <c r="B17" s="1"/>
      <c r="C17" s="229"/>
      <c r="D17" s="229"/>
      <c r="E17" s="1"/>
      <c r="F17" s="1"/>
      <c r="G17" s="1"/>
      <c r="H17" s="1"/>
      <c r="I17" s="1"/>
      <c r="J17" s="1"/>
      <c r="K17" s="1"/>
      <c r="L17" s="1"/>
      <c r="M17" s="1"/>
      <c r="N17" s="1"/>
      <c r="O17" s="1"/>
      <c r="P17" s="1"/>
      <c r="Q17" s="1"/>
      <c r="R17" s="1"/>
      <c r="S17" s="1"/>
      <c r="T17" s="1"/>
      <c r="U17" s="1"/>
      <c r="V17" s="1"/>
      <c r="W17" s="1"/>
      <c r="X17" s="1"/>
      <c r="Y17" s="1"/>
      <c r="Z17" s="1"/>
    </row>
    <row r="18" spans="1:26" ht="20.25">
      <c r="A18" s="203"/>
      <c r="B18" s="1"/>
      <c r="C18" s="229"/>
      <c r="D18" s="229"/>
      <c r="E18" s="1"/>
      <c r="F18" s="1"/>
      <c r="G18" s="1"/>
      <c r="H18" s="1"/>
      <c r="I18" s="1"/>
      <c r="J18" s="1"/>
      <c r="K18" s="1"/>
      <c r="L18" s="1"/>
      <c r="M18" s="1"/>
      <c r="N18" s="1"/>
      <c r="O18" s="1"/>
      <c r="P18" s="1"/>
      <c r="Q18" s="1"/>
      <c r="R18" s="1"/>
      <c r="S18" s="1"/>
      <c r="T18" s="1"/>
      <c r="U18" s="1"/>
      <c r="V18" s="1"/>
      <c r="W18" s="1"/>
      <c r="X18" s="1"/>
      <c r="Y18" s="1"/>
      <c r="Z18" s="1"/>
    </row>
    <row r="19" spans="1:26" ht="20.25">
      <c r="A19" s="218"/>
      <c r="B19" s="230"/>
      <c r="C19" s="231"/>
      <c r="D19" s="231"/>
    </row>
    <row r="20" spans="1:26" ht="20.25">
      <c r="A20" s="218"/>
      <c r="B20" s="230"/>
      <c r="C20" s="231"/>
      <c r="D20" s="231"/>
    </row>
    <row r="21" spans="1:26" ht="15.75" customHeight="1">
      <c r="A21" s="218"/>
      <c r="B21" s="230"/>
      <c r="C21" s="231"/>
      <c r="D21" s="231"/>
    </row>
    <row r="22" spans="1:26" ht="15.75" customHeight="1">
      <c r="A22" s="218"/>
      <c r="B22" s="230"/>
      <c r="C22" s="231"/>
      <c r="D22" s="231"/>
    </row>
    <row r="23" spans="1:26" ht="15.75" customHeight="1">
      <c r="A23" s="218"/>
      <c r="B23" s="230"/>
      <c r="C23" s="231"/>
      <c r="D23" s="231"/>
    </row>
    <row r="24" spans="1:26" ht="15.75" customHeight="1">
      <c r="A24" s="218"/>
      <c r="B24" s="230"/>
      <c r="C24" s="231"/>
      <c r="D24" s="231"/>
    </row>
    <row r="25" spans="1:26" ht="15.75" customHeight="1">
      <c r="A25" s="218"/>
      <c r="B25" s="230"/>
      <c r="C25" s="231"/>
      <c r="D25" s="231"/>
    </row>
    <row r="26" spans="1:26" ht="15.75" customHeight="1">
      <c r="A26" s="218"/>
      <c r="B26" s="230"/>
      <c r="C26" s="231"/>
      <c r="D26" s="231"/>
    </row>
    <row r="27" spans="1:26" ht="15.75" customHeight="1">
      <c r="A27" s="218"/>
      <c r="B27" s="230"/>
      <c r="C27" s="231"/>
      <c r="D27" s="231"/>
    </row>
    <row r="28" spans="1:26" ht="15.75" customHeight="1">
      <c r="A28" s="218"/>
      <c r="B28" s="230"/>
      <c r="C28" s="231"/>
      <c r="D28" s="231"/>
    </row>
    <row r="29" spans="1:26" ht="15.75" customHeight="1">
      <c r="A29" s="218"/>
      <c r="B29" s="230"/>
      <c r="C29" s="231"/>
      <c r="D29" s="231"/>
    </row>
    <row r="30" spans="1:26" ht="15.75" customHeight="1">
      <c r="A30" s="218"/>
      <c r="B30" s="230"/>
      <c r="C30" s="231"/>
      <c r="D30" s="231"/>
    </row>
    <row r="31" spans="1:26" ht="15.75" customHeight="1">
      <c r="A31" s="218"/>
      <c r="B31" s="230"/>
      <c r="C31" s="231"/>
      <c r="D31" s="231"/>
    </row>
    <row r="32" spans="1:26" ht="15.75" customHeight="1">
      <c r="A32" s="218"/>
      <c r="B32" s="230"/>
      <c r="C32" s="231"/>
      <c r="D32" s="231"/>
    </row>
    <row r="33" spans="1:4" ht="15.75" customHeight="1">
      <c r="A33" s="218"/>
      <c r="B33" s="230"/>
      <c r="C33" s="231"/>
      <c r="D33" s="231"/>
    </row>
    <row r="34" spans="1:4" ht="15.75" customHeight="1">
      <c r="A34" s="218"/>
      <c r="B34" s="230"/>
      <c r="C34" s="231"/>
      <c r="D34" s="231"/>
    </row>
    <row r="35" spans="1:4" ht="15.75" customHeight="1">
      <c r="A35" s="218"/>
      <c r="B35" s="230"/>
      <c r="C35" s="231"/>
      <c r="D35" s="231"/>
    </row>
    <row r="36" spans="1:4" ht="15.75" customHeight="1">
      <c r="A36" s="218"/>
      <c r="B36" s="230"/>
      <c r="C36" s="231"/>
      <c r="D36" s="231"/>
    </row>
    <row r="37" spans="1:4" ht="15.75" customHeight="1">
      <c r="A37" s="218"/>
      <c r="B37" s="230"/>
      <c r="C37" s="231"/>
      <c r="D37" s="231"/>
    </row>
    <row r="38" spans="1:4" ht="15.75" customHeight="1">
      <c r="A38" s="218"/>
      <c r="B38" s="230"/>
      <c r="C38" s="231"/>
      <c r="D38" s="231"/>
    </row>
    <row r="39" spans="1:4" ht="15.75" customHeight="1">
      <c r="A39" s="218"/>
      <c r="B39" s="230"/>
      <c r="C39" s="231"/>
      <c r="D39" s="231"/>
    </row>
    <row r="40" spans="1:4" ht="15.75" customHeight="1">
      <c r="A40" s="218"/>
      <c r="B40" s="230"/>
      <c r="C40" s="231"/>
      <c r="D40" s="231"/>
    </row>
    <row r="41" spans="1:4" ht="15.75" customHeight="1">
      <c r="A41" s="218"/>
      <c r="B41" s="230"/>
      <c r="C41" s="231"/>
      <c r="D41" s="231"/>
    </row>
    <row r="42" spans="1:4" ht="15.75" customHeight="1">
      <c r="A42" s="218"/>
      <c r="B42" s="230"/>
      <c r="C42" s="231"/>
      <c r="D42" s="231"/>
    </row>
    <row r="43" spans="1:4" ht="15.75" customHeight="1">
      <c r="A43" s="218"/>
      <c r="B43" s="230"/>
      <c r="C43" s="231"/>
      <c r="D43" s="231"/>
    </row>
    <row r="44" spans="1:4" ht="15.75" customHeight="1">
      <c r="A44" s="218"/>
      <c r="B44" s="230"/>
      <c r="C44" s="231"/>
      <c r="D44" s="231"/>
    </row>
    <row r="45" spans="1:4" ht="15.75" customHeight="1">
      <c r="A45" s="218"/>
      <c r="B45" s="230"/>
      <c r="C45" s="231"/>
      <c r="D45" s="231"/>
    </row>
    <row r="46" spans="1:4" ht="15.75" customHeight="1">
      <c r="A46" s="218"/>
      <c r="B46" s="230"/>
      <c r="C46" s="231"/>
      <c r="D46" s="231"/>
    </row>
    <row r="47" spans="1:4" ht="15.75" customHeight="1">
      <c r="A47" s="218"/>
      <c r="B47" s="230"/>
      <c r="C47" s="231"/>
      <c r="D47" s="231"/>
    </row>
    <row r="48" spans="1:4" ht="15.75" customHeight="1">
      <c r="A48" s="218"/>
      <c r="B48" s="230"/>
      <c r="C48" s="231"/>
      <c r="D48" s="231"/>
    </row>
    <row r="49" spans="1:4" ht="15.75" customHeight="1">
      <c r="A49" s="218"/>
      <c r="B49" s="230"/>
      <c r="C49" s="231"/>
      <c r="D49" s="231"/>
    </row>
    <row r="50" spans="1:4" ht="15.75" customHeight="1">
      <c r="A50" s="218"/>
      <c r="B50" s="230"/>
      <c r="C50" s="231"/>
      <c r="D50" s="231"/>
    </row>
    <row r="51" spans="1:4" ht="15.75" customHeight="1">
      <c r="A51" s="218"/>
      <c r="B51" s="230"/>
      <c r="C51" s="231"/>
      <c r="D51" s="231"/>
    </row>
    <row r="52" spans="1:4" ht="15.75" customHeight="1">
      <c r="A52" s="218"/>
      <c r="B52" s="230"/>
      <c r="C52" s="231"/>
      <c r="D52" s="231"/>
    </row>
    <row r="53" spans="1:4" ht="15.75" customHeight="1">
      <c r="A53" s="218"/>
      <c r="B53" s="230"/>
      <c r="C53" s="231"/>
      <c r="D53" s="231"/>
    </row>
    <row r="54" spans="1:4" ht="15.75" customHeight="1">
      <c r="A54" s="218"/>
      <c r="B54" s="230"/>
      <c r="C54" s="231"/>
      <c r="D54" s="231"/>
    </row>
    <row r="55" spans="1:4" ht="15.75" customHeight="1">
      <c r="A55" s="218"/>
      <c r="B55" s="230"/>
      <c r="C55" s="231"/>
      <c r="D55" s="231"/>
    </row>
    <row r="56" spans="1:4" ht="15.75" customHeight="1">
      <c r="A56" s="218"/>
      <c r="B56" s="230"/>
      <c r="C56" s="231"/>
      <c r="D56" s="231"/>
    </row>
    <row r="57" spans="1:4" ht="15.75" customHeight="1">
      <c r="A57" s="218"/>
      <c r="B57" s="230"/>
      <c r="C57" s="231"/>
      <c r="D57" s="231"/>
    </row>
    <row r="58" spans="1:4" ht="15.75" customHeight="1">
      <c r="A58" s="218"/>
      <c r="B58" s="230"/>
      <c r="C58" s="231"/>
      <c r="D58" s="231"/>
    </row>
    <row r="59" spans="1:4" ht="15.75" customHeight="1">
      <c r="A59" s="218"/>
      <c r="B59" s="230"/>
      <c r="C59" s="231"/>
      <c r="D59" s="231"/>
    </row>
    <row r="60" spans="1:4" ht="15.75" customHeight="1">
      <c r="A60" s="218"/>
      <c r="B60" s="230"/>
      <c r="C60" s="231"/>
      <c r="D60" s="231"/>
    </row>
    <row r="61" spans="1:4" ht="15.75" customHeight="1">
      <c r="A61" s="218"/>
      <c r="B61" s="230"/>
      <c r="C61" s="231"/>
      <c r="D61" s="231"/>
    </row>
    <row r="62" spans="1:4" ht="15.75" customHeight="1">
      <c r="A62" s="218"/>
      <c r="B62" s="230"/>
      <c r="C62" s="231"/>
      <c r="D62" s="231"/>
    </row>
    <row r="63" spans="1:4" ht="15.75" customHeight="1">
      <c r="A63" s="218"/>
      <c r="B63" s="230"/>
      <c r="C63" s="231"/>
      <c r="D63" s="231"/>
    </row>
    <row r="64" spans="1:4" ht="15.75" customHeight="1">
      <c r="A64" s="218"/>
      <c r="B64" s="230"/>
      <c r="C64" s="231"/>
      <c r="D64" s="231"/>
    </row>
    <row r="65" spans="1:4" ht="15.75" customHeight="1">
      <c r="A65" s="218"/>
      <c r="B65" s="230"/>
      <c r="C65" s="231"/>
      <c r="D65" s="231"/>
    </row>
    <row r="66" spans="1:4" ht="15.75" customHeight="1">
      <c r="A66" s="218"/>
      <c r="B66" s="230"/>
      <c r="C66" s="231"/>
      <c r="D66" s="231"/>
    </row>
    <row r="67" spans="1:4" ht="15.75" customHeight="1">
      <c r="A67" s="218"/>
      <c r="B67" s="230"/>
      <c r="C67" s="231"/>
      <c r="D67" s="231"/>
    </row>
    <row r="68" spans="1:4" ht="15.75" customHeight="1">
      <c r="A68" s="218"/>
      <c r="B68" s="230"/>
      <c r="C68" s="231"/>
      <c r="D68" s="231"/>
    </row>
    <row r="69" spans="1:4" ht="15.75" customHeight="1">
      <c r="A69" s="218"/>
      <c r="B69" s="230"/>
      <c r="C69" s="231"/>
      <c r="D69" s="231"/>
    </row>
    <row r="70" spans="1:4" ht="15.75" customHeight="1">
      <c r="A70" s="218"/>
      <c r="B70" s="230"/>
      <c r="C70" s="231"/>
      <c r="D70" s="231"/>
    </row>
    <row r="71" spans="1:4" ht="15.75" customHeight="1">
      <c r="A71" s="218"/>
      <c r="B71" s="230"/>
      <c r="C71" s="231"/>
      <c r="D71" s="231"/>
    </row>
    <row r="72" spans="1:4" ht="15.75" customHeight="1">
      <c r="A72" s="218"/>
      <c r="B72" s="230"/>
      <c r="C72" s="231"/>
      <c r="D72" s="231"/>
    </row>
    <row r="73" spans="1:4" ht="15.75" customHeight="1">
      <c r="A73" s="218"/>
      <c r="B73" s="230"/>
      <c r="C73" s="231"/>
      <c r="D73" s="231"/>
    </row>
    <row r="74" spans="1:4" ht="15.75" customHeight="1">
      <c r="A74" s="218"/>
      <c r="B74" s="230"/>
      <c r="C74" s="231"/>
      <c r="D74" s="231"/>
    </row>
    <row r="75" spans="1:4" ht="15.75" customHeight="1">
      <c r="A75" s="218"/>
      <c r="B75" s="230"/>
      <c r="C75" s="231"/>
      <c r="D75" s="231"/>
    </row>
    <row r="76" spans="1:4" ht="15.75" customHeight="1">
      <c r="A76" s="218"/>
      <c r="B76" s="230"/>
      <c r="C76" s="231"/>
      <c r="D76" s="231"/>
    </row>
    <row r="77" spans="1:4" ht="15.75" customHeight="1">
      <c r="A77" s="218"/>
      <c r="B77" s="230"/>
      <c r="C77" s="231"/>
      <c r="D77" s="231"/>
    </row>
    <row r="78" spans="1:4" ht="15.75" customHeight="1">
      <c r="A78" s="218"/>
      <c r="B78" s="230"/>
      <c r="C78" s="231"/>
      <c r="D78" s="231"/>
    </row>
    <row r="79" spans="1:4" ht="15.75" customHeight="1">
      <c r="A79" s="218"/>
      <c r="B79" s="230"/>
      <c r="C79" s="231"/>
      <c r="D79" s="231"/>
    </row>
    <row r="80" spans="1:4" ht="15.75" customHeight="1">
      <c r="A80" s="218"/>
      <c r="B80" s="230"/>
      <c r="C80" s="231"/>
      <c r="D80" s="231"/>
    </row>
    <row r="81" spans="1:4" ht="15.75" customHeight="1">
      <c r="A81" s="218"/>
      <c r="B81" s="230"/>
      <c r="C81" s="231"/>
      <c r="D81" s="231"/>
    </row>
    <row r="82" spans="1:4" ht="15.75" customHeight="1">
      <c r="A82" s="218"/>
      <c r="B82" s="230"/>
      <c r="C82" s="231"/>
      <c r="D82" s="231"/>
    </row>
    <row r="83" spans="1:4" ht="15.75" customHeight="1">
      <c r="A83" s="218"/>
      <c r="B83" s="230"/>
      <c r="C83" s="231"/>
      <c r="D83" s="231"/>
    </row>
    <row r="84" spans="1:4" ht="15.75" customHeight="1">
      <c r="A84" s="218"/>
      <c r="B84" s="230"/>
      <c r="C84" s="231"/>
      <c r="D84" s="231"/>
    </row>
    <row r="85" spans="1:4" ht="15.75" customHeight="1">
      <c r="A85" s="218"/>
      <c r="B85" s="230"/>
      <c r="C85" s="231"/>
      <c r="D85" s="231"/>
    </row>
    <row r="86" spans="1:4" ht="15.75" customHeight="1">
      <c r="A86" s="218"/>
      <c r="B86" s="230"/>
      <c r="C86" s="231"/>
      <c r="D86" s="231"/>
    </row>
    <row r="87" spans="1:4" ht="15.75" customHeight="1">
      <c r="A87" s="218"/>
      <c r="B87" s="230"/>
      <c r="C87" s="231"/>
      <c r="D87" s="231"/>
    </row>
    <row r="88" spans="1:4" ht="15.75" customHeight="1">
      <c r="A88" s="218"/>
      <c r="B88" s="230"/>
      <c r="C88" s="231"/>
      <c r="D88" s="231"/>
    </row>
    <row r="89" spans="1:4" ht="15.75" customHeight="1">
      <c r="A89" s="218"/>
      <c r="B89" s="230"/>
      <c r="C89" s="231"/>
      <c r="D89" s="231"/>
    </row>
    <row r="90" spans="1:4" ht="15.75" customHeight="1">
      <c r="A90" s="218"/>
      <c r="B90" s="230"/>
      <c r="C90" s="231"/>
      <c r="D90" s="231"/>
    </row>
    <row r="91" spans="1:4" ht="15.75" customHeight="1">
      <c r="A91" s="218"/>
      <c r="B91" s="230"/>
      <c r="C91" s="231"/>
      <c r="D91" s="231"/>
    </row>
    <row r="92" spans="1:4" ht="15.75" customHeight="1">
      <c r="A92" s="218"/>
      <c r="B92" s="230"/>
      <c r="C92" s="231"/>
      <c r="D92" s="231"/>
    </row>
    <row r="93" spans="1:4" ht="15.75" customHeight="1">
      <c r="A93" s="218"/>
      <c r="B93" s="230"/>
      <c r="C93" s="231"/>
      <c r="D93" s="231"/>
    </row>
    <row r="94" spans="1:4" ht="15.75" customHeight="1">
      <c r="A94" s="218"/>
      <c r="B94" s="230"/>
      <c r="C94" s="231"/>
      <c r="D94" s="231"/>
    </row>
    <row r="95" spans="1:4" ht="15.75" customHeight="1">
      <c r="A95" s="218"/>
      <c r="B95" s="230"/>
      <c r="C95" s="231"/>
      <c r="D95" s="231"/>
    </row>
    <row r="96" spans="1:4" ht="15.75" customHeight="1">
      <c r="A96" s="218"/>
      <c r="B96" s="230"/>
      <c r="C96" s="231"/>
      <c r="D96" s="231"/>
    </row>
    <row r="97" spans="1:4" ht="15.75" customHeight="1">
      <c r="A97" s="218"/>
      <c r="B97" s="230"/>
      <c r="C97" s="231"/>
      <c r="D97" s="231"/>
    </row>
    <row r="98" spans="1:4" ht="15.75" customHeight="1">
      <c r="A98" s="218"/>
      <c r="B98" s="230"/>
      <c r="C98" s="231"/>
      <c r="D98" s="231"/>
    </row>
    <row r="99" spans="1:4" ht="15.75" customHeight="1">
      <c r="A99" s="218"/>
      <c r="B99" s="230"/>
      <c r="C99" s="231"/>
      <c r="D99" s="231"/>
    </row>
    <row r="100" spans="1:4" ht="15.75" customHeight="1">
      <c r="A100" s="218"/>
      <c r="B100" s="230"/>
      <c r="C100" s="231"/>
      <c r="D100" s="231"/>
    </row>
    <row r="101" spans="1:4" ht="15.75" customHeight="1">
      <c r="A101" s="218"/>
      <c r="B101" s="230"/>
      <c r="C101" s="231"/>
      <c r="D101" s="231"/>
    </row>
    <row r="102" spans="1:4" ht="15.75" customHeight="1">
      <c r="A102" s="218"/>
      <c r="B102" s="230"/>
      <c r="C102" s="231"/>
      <c r="D102" s="231"/>
    </row>
    <row r="103" spans="1:4" ht="15.75" customHeight="1">
      <c r="A103" s="218"/>
      <c r="B103" s="230"/>
      <c r="C103" s="231"/>
      <c r="D103" s="231"/>
    </row>
    <row r="104" spans="1:4" ht="15.75" customHeight="1">
      <c r="A104" s="218"/>
      <c r="B104" s="230"/>
      <c r="C104" s="231"/>
      <c r="D104" s="231"/>
    </row>
    <row r="105" spans="1:4" ht="15.75" customHeight="1">
      <c r="A105" s="218"/>
      <c r="B105" s="230"/>
      <c r="C105" s="231"/>
      <c r="D105" s="231"/>
    </row>
    <row r="106" spans="1:4" ht="15.75" customHeight="1">
      <c r="A106" s="218"/>
      <c r="B106" s="230"/>
      <c r="C106" s="231"/>
      <c r="D106" s="231"/>
    </row>
    <row r="107" spans="1:4" ht="15.75" customHeight="1">
      <c r="A107" s="218"/>
      <c r="B107" s="230"/>
      <c r="C107" s="231"/>
      <c r="D107" s="231"/>
    </row>
    <row r="108" spans="1:4" ht="15.75" customHeight="1">
      <c r="A108" s="218"/>
      <c r="B108" s="230"/>
      <c r="C108" s="231"/>
      <c r="D108" s="231"/>
    </row>
    <row r="109" spans="1:4" ht="15.75" customHeight="1">
      <c r="A109" s="218"/>
      <c r="B109" s="230"/>
      <c r="C109" s="231"/>
      <c r="D109" s="231"/>
    </row>
    <row r="110" spans="1:4" ht="15.75" customHeight="1">
      <c r="A110" s="218"/>
      <c r="B110" s="230"/>
      <c r="C110" s="231"/>
      <c r="D110" s="231"/>
    </row>
    <row r="111" spans="1:4" ht="15.75" customHeight="1">
      <c r="A111" s="218"/>
      <c r="B111" s="230"/>
      <c r="C111" s="231"/>
      <c r="D111" s="231"/>
    </row>
    <row r="112" spans="1:4" ht="15.75" customHeight="1">
      <c r="A112" s="218"/>
      <c r="B112" s="230"/>
      <c r="C112" s="231"/>
      <c r="D112" s="231"/>
    </row>
    <row r="113" spans="1:4" ht="15.75" customHeight="1">
      <c r="A113" s="218"/>
      <c r="B113" s="230"/>
      <c r="C113" s="231"/>
      <c r="D113" s="231"/>
    </row>
    <row r="114" spans="1:4" ht="15.75" customHeight="1">
      <c r="A114" s="218"/>
      <c r="B114" s="230"/>
      <c r="C114" s="231"/>
      <c r="D114" s="231"/>
    </row>
    <row r="115" spans="1:4" ht="15.75" customHeight="1">
      <c r="A115" s="218"/>
      <c r="B115" s="230"/>
      <c r="C115" s="231"/>
      <c r="D115" s="231"/>
    </row>
    <row r="116" spans="1:4" ht="15.75" customHeight="1">
      <c r="A116" s="218"/>
      <c r="B116" s="230"/>
      <c r="C116" s="231"/>
      <c r="D116" s="231"/>
    </row>
    <row r="117" spans="1:4" ht="15.75" customHeight="1">
      <c r="A117" s="218"/>
      <c r="B117" s="230"/>
      <c r="C117" s="231"/>
      <c r="D117" s="231"/>
    </row>
    <row r="118" spans="1:4" ht="15.75" customHeight="1">
      <c r="A118" s="218"/>
      <c r="B118" s="230"/>
      <c r="C118" s="231"/>
      <c r="D118" s="231"/>
    </row>
    <row r="119" spans="1:4" ht="15.75" customHeight="1">
      <c r="A119" s="218"/>
      <c r="B119" s="230"/>
      <c r="C119" s="231"/>
      <c r="D119" s="231"/>
    </row>
    <row r="120" spans="1:4" ht="15.75" customHeight="1">
      <c r="A120" s="218"/>
      <c r="B120" s="230"/>
      <c r="C120" s="231"/>
      <c r="D120" s="231"/>
    </row>
    <row r="121" spans="1:4" ht="15.75" customHeight="1">
      <c r="A121" s="218"/>
      <c r="B121" s="230"/>
      <c r="C121" s="231"/>
      <c r="D121" s="231"/>
    </row>
    <row r="122" spans="1:4" ht="15.75" customHeight="1">
      <c r="A122" s="218"/>
      <c r="B122" s="230"/>
      <c r="C122" s="231"/>
      <c r="D122" s="231"/>
    </row>
    <row r="123" spans="1:4" ht="15.75" customHeight="1">
      <c r="A123" s="218"/>
      <c r="B123" s="230"/>
      <c r="C123" s="231"/>
      <c r="D123" s="231"/>
    </row>
    <row r="124" spans="1:4" ht="15.75" customHeight="1">
      <c r="A124" s="218"/>
      <c r="B124" s="230"/>
      <c r="C124" s="231"/>
      <c r="D124" s="231"/>
    </row>
    <row r="125" spans="1:4" ht="15.75" customHeight="1">
      <c r="A125" s="218"/>
      <c r="B125" s="230"/>
      <c r="C125" s="231"/>
      <c r="D125" s="231"/>
    </row>
    <row r="126" spans="1:4" ht="15.75" customHeight="1">
      <c r="A126" s="218"/>
      <c r="B126" s="230"/>
      <c r="C126" s="231"/>
      <c r="D126" s="231"/>
    </row>
    <row r="127" spans="1:4" ht="15.75" customHeight="1">
      <c r="A127" s="218"/>
      <c r="B127" s="230"/>
      <c r="C127" s="231"/>
      <c r="D127" s="231"/>
    </row>
    <row r="128" spans="1:4" ht="15.75" customHeight="1">
      <c r="A128" s="218"/>
      <c r="B128" s="230"/>
      <c r="C128" s="231"/>
      <c r="D128" s="231"/>
    </row>
    <row r="129" spans="1:26" ht="15.75" customHeight="1">
      <c r="A129" s="218"/>
      <c r="B129" s="230"/>
      <c r="C129" s="231"/>
      <c r="D129" s="231"/>
    </row>
    <row r="130" spans="1:26" ht="15.75" customHeight="1">
      <c r="A130" s="218"/>
      <c r="B130" s="230"/>
      <c r="C130" s="231"/>
      <c r="D130" s="231"/>
    </row>
    <row r="131" spans="1:26" ht="15.75" customHeight="1">
      <c r="A131" s="218"/>
      <c r="B131" s="230"/>
      <c r="C131" s="231"/>
      <c r="D131" s="231"/>
    </row>
    <row r="132" spans="1:26" ht="15.75" customHeight="1">
      <c r="A132" s="218"/>
      <c r="B132" s="230"/>
      <c r="C132" s="231"/>
      <c r="D132" s="231"/>
    </row>
    <row r="133" spans="1:26" ht="15.75" customHeight="1">
      <c r="A133" s="218"/>
      <c r="B133" s="230"/>
      <c r="C133" s="231"/>
      <c r="D133" s="231"/>
    </row>
    <row r="134" spans="1:26" ht="15.75" customHeight="1">
      <c r="A134" s="218"/>
      <c r="B134" s="230"/>
      <c r="C134" s="231"/>
      <c r="D134" s="231"/>
    </row>
    <row r="135" spans="1:26" ht="15.75" customHeight="1">
      <c r="A135" s="218"/>
      <c r="B135" s="230"/>
      <c r="C135" s="231"/>
      <c r="D135" s="231"/>
    </row>
    <row r="136" spans="1:26" ht="15.75" customHeight="1">
      <c r="A136" s="218"/>
      <c r="B136" s="230"/>
      <c r="C136" s="231"/>
      <c r="D136" s="231"/>
    </row>
    <row r="137" spans="1:26" ht="15.75" customHeight="1">
      <c r="A137" s="218"/>
      <c r="B137" s="230"/>
      <c r="C137" s="231"/>
      <c r="D137" s="231"/>
    </row>
    <row r="138" spans="1:26" ht="15.75" customHeight="1">
      <c r="A138" s="218"/>
      <c r="B138" s="230"/>
      <c r="C138" s="231"/>
      <c r="D138" s="231"/>
    </row>
    <row r="139" spans="1:26" ht="15.75" customHeight="1">
      <c r="A139" s="203"/>
      <c r="B139" s="230"/>
      <c r="C139" s="230"/>
      <c r="D139" s="230"/>
    </row>
    <row r="140" spans="1:26" ht="15.75" customHeight="1">
      <c r="A140" s="203"/>
      <c r="B140" s="232" t="s">
        <v>727</v>
      </c>
      <c r="C140" s="232" t="s">
        <v>728</v>
      </c>
      <c r="D140" s="1" t="s">
        <v>727</v>
      </c>
      <c r="E140" s="1" t="s">
        <v>728</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203"/>
      <c r="B141" s="233" t="s">
        <v>729</v>
      </c>
      <c r="C141" s="233" t="s">
        <v>730</v>
      </c>
      <c r="D141" s="1" t="s">
        <v>729</v>
      </c>
      <c r="E141" s="1"/>
      <c r="F141" s="1" t="str">
        <f t="shared" ref="F141:F152" si="0">IF(NOT(ISBLANK(D141)),D141,IF(NOT(ISBLANK(E141)),"     "&amp;E141,FALSE))</f>
        <v>Afectación Económica o presupuestal</v>
      </c>
      <c r="G141" s="1" t="s">
        <v>729</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c r="A142" s="203"/>
      <c r="B142" s="233" t="s">
        <v>729</v>
      </c>
      <c r="C142" s="233" t="s">
        <v>710</v>
      </c>
      <c r="D142" s="1"/>
      <c r="E142" s="1" t="s">
        <v>730</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c r="A143" s="203"/>
      <c r="B143" s="233" t="s">
        <v>729</v>
      </c>
      <c r="C143" s="233" t="s">
        <v>713</v>
      </c>
      <c r="D143" s="1"/>
      <c r="E143" s="1" t="s">
        <v>710</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c r="A144" s="203"/>
      <c r="B144" s="233" t="s">
        <v>729</v>
      </c>
      <c r="C144" s="233" t="s">
        <v>717</v>
      </c>
      <c r="D144" s="1"/>
      <c r="E144" s="1" t="s">
        <v>713</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c r="A145" s="203"/>
      <c r="B145" s="233" t="s">
        <v>729</v>
      </c>
      <c r="C145" s="233" t="s">
        <v>721</v>
      </c>
      <c r="D145" s="1"/>
      <c r="E145" s="1" t="s">
        <v>717</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c r="A146" s="203"/>
      <c r="B146" s="233" t="s">
        <v>703</v>
      </c>
      <c r="C146" s="233" t="s">
        <v>707</v>
      </c>
      <c r="D146" s="1"/>
      <c r="E146" s="1" t="s">
        <v>721</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c r="A147" s="203"/>
      <c r="B147" s="233" t="s">
        <v>703</v>
      </c>
      <c r="C147" s="233" t="s">
        <v>731</v>
      </c>
      <c r="D147" s="1" t="s">
        <v>703</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c r="A148" s="203"/>
      <c r="B148" s="233" t="s">
        <v>703</v>
      </c>
      <c r="C148" s="233" t="s">
        <v>714</v>
      </c>
      <c r="D148" s="1"/>
      <c r="E148" s="1" t="s">
        <v>707</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c r="A149" s="203"/>
      <c r="B149" s="233" t="s">
        <v>703</v>
      </c>
      <c r="C149" s="233" t="s">
        <v>718</v>
      </c>
      <c r="D149" s="1"/>
      <c r="E149" s="1" t="s">
        <v>731</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c r="A150" s="203"/>
      <c r="B150" s="233" t="s">
        <v>703</v>
      </c>
      <c r="C150" s="233" t="s">
        <v>722</v>
      </c>
      <c r="D150" s="1"/>
      <c r="E150" s="1" t="s">
        <v>714</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c r="A151" s="203"/>
      <c r="B151" s="1"/>
      <c r="C151" s="1"/>
      <c r="D151" s="1"/>
      <c r="E151" s="1" t="s">
        <v>718</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c r="A152" s="203"/>
      <c r="B152" s="1" t="str">
        <f ca="1">IFERROR(__xludf.DUMMYFUNCTION("ARRAY_CONSTRAIN(ARRAYFORMULA(UNIQUE('Tabla Impacto'!$B$140:$B$150)), 3, 1)"),"Criterios")</f>
        <v>Criterios</v>
      </c>
      <c r="C152" s="1"/>
      <c r="D152" s="1"/>
      <c r="E152" s="1" t="s">
        <v>722</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c r="A153" s="203"/>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t="str">
        <f ca="1">IFERROR(__xludf.DUMMYFUNCTION("""COMPUTED_VALUE"""),"Pérdida Reputacional")</f>
        <v>Pérdida Reputacional</v>
      </c>
      <c r="C154" s="1"/>
      <c r="D154" s="1"/>
      <c r="E154" s="1"/>
      <c r="F154" s="234" t="s">
        <v>732</v>
      </c>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234" t="s">
        <v>733</v>
      </c>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row r="165" spans="2:4" ht="15.75" customHeight="1"/>
    <row r="166" spans="2:4" ht="15.75" customHeight="1"/>
    <row r="167" spans="2:4" ht="15.75" customHeight="1"/>
    <row r="168" spans="2:4" ht="15.75" customHeight="1"/>
    <row r="169" spans="2:4" ht="15.75" customHeight="1"/>
    <row r="170" spans="2:4" ht="15.75" customHeight="1"/>
    <row r="171" spans="2:4" ht="15.75" customHeight="1"/>
    <row r="172" spans="2:4" ht="15.75" customHeight="1"/>
    <row r="173" spans="2:4" ht="15.75" customHeight="1"/>
    <row r="174" spans="2:4" ht="15.75" customHeight="1"/>
    <row r="175" spans="2:4" ht="15.75" customHeight="1"/>
    <row r="176" spans="2:4"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cols>
    <col min="1" max="6" width="10.7109375" customWidth="1"/>
  </cols>
  <sheetData>
    <row r="2" spans="2:5">
      <c r="B2" s="1" t="s">
        <v>377</v>
      </c>
      <c r="E2" s="1" t="s">
        <v>265</v>
      </c>
    </row>
    <row r="3" spans="2:5">
      <c r="B3" s="1" t="s">
        <v>734</v>
      </c>
      <c r="E3" s="1" t="s">
        <v>124</v>
      </c>
    </row>
    <row r="4" spans="2:5">
      <c r="B4" s="1" t="s">
        <v>735</v>
      </c>
      <c r="E4" s="1" t="s">
        <v>93</v>
      </c>
    </row>
    <row r="5" spans="2:5">
      <c r="B5" s="1" t="s">
        <v>105</v>
      </c>
    </row>
    <row r="8" spans="2:5">
      <c r="B8" s="1" t="s">
        <v>736</v>
      </c>
    </row>
    <row r="9" spans="2:5">
      <c r="B9" s="1" t="s">
        <v>737</v>
      </c>
    </row>
    <row r="10" spans="2:5">
      <c r="B10" s="1" t="s">
        <v>738</v>
      </c>
    </row>
    <row r="13" spans="2:5">
      <c r="B13" s="1" t="s">
        <v>288</v>
      </c>
    </row>
    <row r="14" spans="2:5">
      <c r="B14" s="1" t="s">
        <v>97</v>
      </c>
    </row>
    <row r="15" spans="2:5">
      <c r="B15" s="1" t="s">
        <v>435</v>
      </c>
    </row>
    <row r="16" spans="2:5">
      <c r="B16" s="1" t="s">
        <v>155</v>
      </c>
    </row>
    <row r="17" spans="2:2">
      <c r="B17" s="1" t="s">
        <v>396</v>
      </c>
    </row>
    <row r="18" spans="2:2">
      <c r="B18" s="1" t="s">
        <v>15</v>
      </c>
    </row>
    <row r="19" spans="2:2">
      <c r="B19" s="1" t="s">
        <v>223</v>
      </c>
    </row>
    <row r="20" spans="2:2">
      <c r="B20" s="1" t="s">
        <v>739</v>
      </c>
    </row>
    <row r="21" spans="2:2" ht="15.75" customHeight="1">
      <c r="B21" s="1" t="s">
        <v>375</v>
      </c>
    </row>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235"/>
      <c r="B1" s="414" t="s">
        <v>740</v>
      </c>
      <c r="C1" s="311"/>
      <c r="D1" s="311"/>
      <c r="E1" s="311"/>
      <c r="F1" s="312"/>
      <c r="G1" s="235"/>
      <c r="H1" s="235"/>
      <c r="I1" s="235"/>
      <c r="J1" s="235"/>
      <c r="K1" s="235"/>
      <c r="L1" s="235"/>
      <c r="M1" s="235"/>
      <c r="N1" s="235"/>
      <c r="O1" s="235"/>
      <c r="P1" s="235"/>
      <c r="Q1" s="235"/>
      <c r="R1" s="235"/>
      <c r="S1" s="235"/>
      <c r="T1" s="235"/>
      <c r="U1" s="235"/>
      <c r="V1" s="235"/>
      <c r="W1" s="235"/>
      <c r="X1" s="235"/>
      <c r="Y1" s="235"/>
      <c r="Z1" s="235"/>
    </row>
    <row r="2" spans="1:26" ht="12.75" customHeight="1">
      <c r="A2" s="235"/>
      <c r="B2" s="236"/>
      <c r="C2" s="236"/>
      <c r="D2" s="236"/>
      <c r="E2" s="236"/>
      <c r="F2" s="236"/>
      <c r="G2" s="235"/>
      <c r="H2" s="235"/>
      <c r="I2" s="235"/>
      <c r="J2" s="235"/>
      <c r="K2" s="235"/>
      <c r="L2" s="235"/>
      <c r="M2" s="235"/>
      <c r="N2" s="235"/>
      <c r="O2" s="235"/>
      <c r="P2" s="235"/>
      <c r="Q2" s="235"/>
      <c r="R2" s="235"/>
      <c r="S2" s="235"/>
      <c r="T2" s="235"/>
      <c r="U2" s="235"/>
      <c r="V2" s="235"/>
      <c r="W2" s="235"/>
      <c r="X2" s="235"/>
      <c r="Y2" s="235"/>
      <c r="Z2" s="235"/>
    </row>
    <row r="3" spans="1:26" ht="12.75" customHeight="1">
      <c r="A3" s="235"/>
      <c r="B3" s="415" t="s">
        <v>741</v>
      </c>
      <c r="C3" s="311"/>
      <c r="D3" s="416"/>
      <c r="E3" s="237" t="s">
        <v>89</v>
      </c>
      <c r="F3" s="238" t="s">
        <v>742</v>
      </c>
      <c r="G3" s="235"/>
      <c r="H3" s="235"/>
      <c r="I3" s="235"/>
      <c r="J3" s="235"/>
      <c r="K3" s="235"/>
      <c r="L3" s="235"/>
      <c r="M3" s="235"/>
      <c r="N3" s="235"/>
      <c r="O3" s="235"/>
      <c r="P3" s="235"/>
      <c r="Q3" s="235"/>
      <c r="R3" s="235"/>
      <c r="S3" s="235"/>
      <c r="T3" s="235"/>
      <c r="U3" s="235"/>
      <c r="V3" s="235"/>
      <c r="W3" s="235"/>
      <c r="X3" s="235"/>
      <c r="Y3" s="235"/>
      <c r="Z3" s="235"/>
    </row>
    <row r="4" spans="1:26" ht="12.75" customHeight="1">
      <c r="A4" s="235"/>
      <c r="B4" s="417" t="s">
        <v>743</v>
      </c>
      <c r="C4" s="420" t="s">
        <v>82</v>
      </c>
      <c r="D4" s="239" t="s">
        <v>100</v>
      </c>
      <c r="E4" s="240" t="s">
        <v>744</v>
      </c>
      <c r="F4" s="241">
        <v>0.25</v>
      </c>
      <c r="G4" s="235"/>
      <c r="H4" s="235"/>
      <c r="I4" s="235"/>
      <c r="J4" s="235"/>
      <c r="K4" s="235"/>
      <c r="L4" s="235"/>
      <c r="M4" s="235"/>
      <c r="N4" s="235"/>
      <c r="O4" s="235"/>
      <c r="P4" s="235"/>
      <c r="Q4" s="235"/>
      <c r="R4" s="235"/>
      <c r="S4" s="235"/>
      <c r="T4" s="235"/>
      <c r="U4" s="235"/>
      <c r="V4" s="235"/>
      <c r="W4" s="235"/>
      <c r="X4" s="235"/>
      <c r="Y4" s="235"/>
      <c r="Z4" s="235"/>
    </row>
    <row r="5" spans="1:26" ht="12.75" customHeight="1">
      <c r="A5" s="235"/>
      <c r="B5" s="418"/>
      <c r="C5" s="334"/>
      <c r="D5" s="242" t="s">
        <v>138</v>
      </c>
      <c r="E5" s="243" t="s">
        <v>745</v>
      </c>
      <c r="F5" s="244">
        <v>0.15</v>
      </c>
      <c r="G5" s="235"/>
      <c r="H5" s="235"/>
      <c r="I5" s="235"/>
      <c r="J5" s="235"/>
      <c r="K5" s="235"/>
      <c r="L5" s="235"/>
      <c r="M5" s="235"/>
      <c r="N5" s="235"/>
      <c r="O5" s="235"/>
      <c r="P5" s="235"/>
      <c r="Q5" s="235"/>
      <c r="R5" s="235"/>
      <c r="S5" s="235"/>
      <c r="T5" s="235"/>
      <c r="U5" s="235"/>
      <c r="V5" s="235"/>
      <c r="W5" s="235"/>
      <c r="X5" s="235"/>
      <c r="Y5" s="235"/>
      <c r="Z5" s="235"/>
    </row>
    <row r="6" spans="1:26" ht="12.75" customHeight="1">
      <c r="A6" s="235"/>
      <c r="B6" s="418"/>
      <c r="C6" s="335"/>
      <c r="D6" s="242" t="s">
        <v>191</v>
      </c>
      <c r="E6" s="243" t="s">
        <v>746</v>
      </c>
      <c r="F6" s="244">
        <v>0.1</v>
      </c>
      <c r="G6" s="235"/>
      <c r="H6" s="235"/>
      <c r="I6" s="235"/>
      <c r="J6" s="235"/>
      <c r="K6" s="235"/>
      <c r="L6" s="235"/>
      <c r="M6" s="235"/>
      <c r="N6" s="235"/>
      <c r="O6" s="235"/>
      <c r="P6" s="235"/>
      <c r="Q6" s="235"/>
      <c r="R6" s="235"/>
      <c r="S6" s="235"/>
      <c r="T6" s="235"/>
      <c r="U6" s="235"/>
      <c r="V6" s="235"/>
      <c r="W6" s="235"/>
      <c r="X6" s="235"/>
      <c r="Y6" s="235"/>
      <c r="Z6" s="235"/>
    </row>
    <row r="7" spans="1:26" ht="12.75" customHeight="1">
      <c r="A7" s="235"/>
      <c r="B7" s="418"/>
      <c r="C7" s="412" t="s">
        <v>83</v>
      </c>
      <c r="D7" s="242" t="s">
        <v>226</v>
      </c>
      <c r="E7" s="243" t="s">
        <v>747</v>
      </c>
      <c r="F7" s="244">
        <v>0.25</v>
      </c>
      <c r="G7" s="235"/>
      <c r="H7" s="235"/>
      <c r="I7" s="235"/>
      <c r="J7" s="235"/>
      <c r="K7" s="235"/>
      <c r="L7" s="235"/>
      <c r="M7" s="235"/>
      <c r="N7" s="235"/>
      <c r="O7" s="235"/>
      <c r="P7" s="235"/>
      <c r="Q7" s="235"/>
      <c r="R7" s="235"/>
      <c r="S7" s="235"/>
      <c r="T7" s="235"/>
      <c r="U7" s="235"/>
      <c r="V7" s="235"/>
      <c r="W7" s="235"/>
      <c r="X7" s="235"/>
      <c r="Y7" s="235"/>
      <c r="Z7" s="235"/>
    </row>
    <row r="8" spans="1:26" ht="12.75" customHeight="1">
      <c r="A8" s="235"/>
      <c r="B8" s="419"/>
      <c r="C8" s="335"/>
      <c r="D8" s="242" t="s">
        <v>101</v>
      </c>
      <c r="E8" s="243" t="s">
        <v>748</v>
      </c>
      <c r="F8" s="244">
        <v>0.15</v>
      </c>
      <c r="G8" s="235"/>
      <c r="H8" s="235"/>
      <c r="I8" s="235"/>
      <c r="J8" s="235"/>
      <c r="K8" s="235"/>
      <c r="L8" s="235"/>
      <c r="M8" s="235"/>
      <c r="N8" s="235"/>
      <c r="O8" s="235"/>
      <c r="P8" s="235"/>
      <c r="Q8" s="235"/>
      <c r="R8" s="235"/>
      <c r="S8" s="235"/>
      <c r="T8" s="235"/>
      <c r="U8" s="235"/>
      <c r="V8" s="235"/>
      <c r="W8" s="235"/>
      <c r="X8" s="235"/>
      <c r="Y8" s="235"/>
      <c r="Z8" s="235"/>
    </row>
    <row r="9" spans="1:26" ht="12.75" customHeight="1">
      <c r="A9" s="235"/>
      <c r="B9" s="421" t="s">
        <v>749</v>
      </c>
      <c r="C9" s="412" t="s">
        <v>85</v>
      </c>
      <c r="D9" s="242" t="s">
        <v>102</v>
      </c>
      <c r="E9" s="243" t="s">
        <v>750</v>
      </c>
      <c r="F9" s="245" t="s">
        <v>751</v>
      </c>
      <c r="G9" s="235"/>
      <c r="H9" s="235"/>
      <c r="I9" s="235"/>
      <c r="J9" s="235"/>
      <c r="K9" s="235"/>
      <c r="L9" s="235"/>
      <c r="M9" s="235"/>
      <c r="N9" s="235"/>
      <c r="O9" s="235"/>
      <c r="P9" s="235"/>
      <c r="Q9" s="235"/>
      <c r="R9" s="235"/>
      <c r="S9" s="235"/>
      <c r="T9" s="235"/>
      <c r="U9" s="235"/>
      <c r="V9" s="235"/>
      <c r="W9" s="235"/>
      <c r="X9" s="235"/>
      <c r="Y9" s="235"/>
      <c r="Z9" s="235"/>
    </row>
    <row r="10" spans="1:26" ht="12.75" customHeight="1">
      <c r="A10" s="235"/>
      <c r="B10" s="418"/>
      <c r="C10" s="335"/>
      <c r="D10" s="242" t="s">
        <v>398</v>
      </c>
      <c r="E10" s="243" t="s">
        <v>752</v>
      </c>
      <c r="F10" s="245" t="s">
        <v>751</v>
      </c>
      <c r="G10" s="235"/>
      <c r="H10" s="235"/>
      <c r="I10" s="235"/>
      <c r="J10" s="235"/>
      <c r="K10" s="235"/>
      <c r="L10" s="235"/>
      <c r="M10" s="235"/>
      <c r="N10" s="235"/>
      <c r="O10" s="235"/>
      <c r="P10" s="235"/>
      <c r="Q10" s="235"/>
      <c r="R10" s="235"/>
      <c r="S10" s="235"/>
      <c r="T10" s="235"/>
      <c r="U10" s="235"/>
      <c r="V10" s="235"/>
      <c r="W10" s="235"/>
      <c r="X10" s="235"/>
      <c r="Y10" s="235"/>
      <c r="Z10" s="235"/>
    </row>
    <row r="11" spans="1:26" ht="12.75" customHeight="1">
      <c r="A11" s="235"/>
      <c r="B11" s="418"/>
      <c r="C11" s="412" t="s">
        <v>86</v>
      </c>
      <c r="D11" s="242" t="s">
        <v>103</v>
      </c>
      <c r="E11" s="243" t="s">
        <v>753</v>
      </c>
      <c r="F11" s="245" t="s">
        <v>751</v>
      </c>
      <c r="G11" s="235"/>
      <c r="H11" s="235"/>
      <c r="I11" s="235"/>
      <c r="J11" s="235"/>
      <c r="K11" s="235"/>
      <c r="L11" s="235"/>
      <c r="M11" s="235"/>
      <c r="N11" s="235"/>
      <c r="O11" s="235"/>
      <c r="P11" s="235"/>
      <c r="Q11" s="235"/>
      <c r="R11" s="235"/>
      <c r="S11" s="235"/>
      <c r="T11" s="235"/>
      <c r="U11" s="235"/>
      <c r="V11" s="235"/>
      <c r="W11" s="235"/>
      <c r="X11" s="235"/>
      <c r="Y11" s="235"/>
      <c r="Z11" s="235"/>
    </row>
    <row r="12" spans="1:26" ht="12.75" customHeight="1">
      <c r="A12" s="235"/>
      <c r="B12" s="418"/>
      <c r="C12" s="335"/>
      <c r="D12" s="242" t="s">
        <v>192</v>
      </c>
      <c r="E12" s="243" t="s">
        <v>754</v>
      </c>
      <c r="F12" s="245" t="s">
        <v>751</v>
      </c>
      <c r="G12" s="235"/>
      <c r="H12" s="235"/>
      <c r="I12" s="235"/>
      <c r="J12" s="235"/>
      <c r="K12" s="235"/>
      <c r="L12" s="235"/>
      <c r="M12" s="235"/>
      <c r="N12" s="235"/>
      <c r="O12" s="235"/>
      <c r="P12" s="235"/>
      <c r="Q12" s="235"/>
      <c r="R12" s="235"/>
      <c r="S12" s="235"/>
      <c r="T12" s="235"/>
      <c r="U12" s="235"/>
      <c r="V12" s="235"/>
      <c r="W12" s="235"/>
      <c r="X12" s="235"/>
      <c r="Y12" s="235"/>
      <c r="Z12" s="235"/>
    </row>
    <row r="13" spans="1:26" ht="12.75" customHeight="1">
      <c r="A13" s="235"/>
      <c r="B13" s="418"/>
      <c r="C13" s="412" t="s">
        <v>87</v>
      </c>
      <c r="D13" s="242" t="s">
        <v>104</v>
      </c>
      <c r="E13" s="243" t="s">
        <v>755</v>
      </c>
      <c r="F13" s="245" t="s">
        <v>751</v>
      </c>
      <c r="G13" s="235"/>
      <c r="H13" s="235"/>
      <c r="I13" s="235"/>
      <c r="J13" s="235"/>
      <c r="K13" s="235"/>
      <c r="L13" s="235"/>
      <c r="M13" s="235"/>
      <c r="N13" s="235"/>
      <c r="O13" s="235"/>
      <c r="P13" s="235"/>
      <c r="Q13" s="235"/>
      <c r="R13" s="235"/>
      <c r="S13" s="235"/>
      <c r="T13" s="235"/>
      <c r="U13" s="235"/>
      <c r="V13" s="235"/>
      <c r="W13" s="235"/>
      <c r="X13" s="235"/>
      <c r="Y13" s="235"/>
      <c r="Z13" s="235"/>
    </row>
    <row r="14" spans="1:26" ht="12.75" customHeight="1">
      <c r="A14" s="235"/>
      <c r="B14" s="422"/>
      <c r="C14" s="413"/>
      <c r="D14" s="246" t="s">
        <v>399</v>
      </c>
      <c r="E14" s="247" t="s">
        <v>756</v>
      </c>
      <c r="F14" s="248" t="s">
        <v>751</v>
      </c>
      <c r="G14" s="235"/>
      <c r="H14" s="235"/>
      <c r="I14" s="235"/>
      <c r="J14" s="235"/>
      <c r="K14" s="235"/>
      <c r="L14" s="235"/>
      <c r="M14" s="235"/>
      <c r="N14" s="235"/>
      <c r="O14" s="235"/>
      <c r="P14" s="235"/>
      <c r="Q14" s="235"/>
      <c r="R14" s="235"/>
      <c r="S14" s="235"/>
      <c r="T14" s="235"/>
      <c r="U14" s="235"/>
      <c r="V14" s="235"/>
      <c r="W14" s="235"/>
      <c r="X14" s="235"/>
      <c r="Y14" s="235"/>
      <c r="Z14" s="235"/>
    </row>
    <row r="15" spans="1:26" ht="49.5" customHeight="1">
      <c r="A15" s="235"/>
      <c r="B15" s="411" t="s">
        <v>757</v>
      </c>
      <c r="C15" s="356"/>
      <c r="D15" s="356"/>
      <c r="E15" s="356"/>
      <c r="F15" s="357"/>
      <c r="G15" s="235"/>
      <c r="H15" s="235"/>
      <c r="I15" s="235"/>
      <c r="J15" s="235"/>
      <c r="K15" s="235"/>
      <c r="L15" s="235"/>
      <c r="M15" s="235"/>
      <c r="N15" s="235"/>
      <c r="O15" s="235"/>
      <c r="P15" s="235"/>
      <c r="Q15" s="235"/>
      <c r="R15" s="235"/>
      <c r="S15" s="235"/>
      <c r="T15" s="235"/>
      <c r="U15" s="235"/>
      <c r="V15" s="235"/>
      <c r="W15" s="235"/>
      <c r="X15" s="235"/>
      <c r="Y15" s="235"/>
      <c r="Z15" s="235"/>
    </row>
    <row r="16" spans="1:26" ht="27" customHeight="1">
      <c r="A16" s="249"/>
      <c r="B16" s="250"/>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row>
    <row r="17" spans="1:26" ht="12.75" customHeight="1">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row>
    <row r="18" spans="1:26" ht="12.75" customHeight="1">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row>
    <row r="19" spans="1:26" ht="12.75" customHeight="1">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row>
    <row r="20" spans="1:26" ht="12.75" customHeight="1">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row>
    <row r="21" spans="1:26" ht="12.75" customHeight="1">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row>
    <row r="22" spans="1:26" ht="12.75" customHeight="1">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row>
    <row r="23" spans="1:26" ht="12.75" customHeight="1">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row>
    <row r="24" spans="1:26" ht="12.75" customHeight="1">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row>
    <row r="25" spans="1:26" ht="12.75" customHeight="1">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row>
    <row r="26" spans="1:26" ht="12.75" customHeight="1">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row>
    <row r="27" spans="1:26" ht="12.75" customHeight="1">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row>
    <row r="28" spans="1:26" ht="12.75"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row>
    <row r="29" spans="1:26" ht="12.75"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row>
    <row r="30" spans="1:26" ht="12.75" customHeight="1">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row>
    <row r="31" spans="1:26" ht="12.75" customHeight="1">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row>
    <row r="32" spans="1:26" ht="12.75" customHeight="1">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row>
    <row r="33" spans="1:26" ht="12.75" customHeight="1">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row>
    <row r="34" spans="1:26" ht="12.75" customHeight="1">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row>
    <row r="35" spans="1:26" ht="12.75"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row>
    <row r="36" spans="1:26" ht="12.75" customHeight="1">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row>
    <row r="37" spans="1:26" ht="12.75" customHeight="1">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ht="12.75" customHeight="1">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row>
    <row r="39" spans="1:26" ht="12.75" customHeight="1">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row>
    <row r="40" spans="1:26" ht="12.75"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1" spans="1:26" ht="12.75" customHeight="1">
      <c r="A41" s="24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row>
    <row r="42" spans="1:26" ht="12.75" customHeight="1">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row>
    <row r="43" spans="1:26" ht="12.75" customHeight="1">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1:26" ht="12.75" customHeigh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row>
    <row r="45" spans="1:26" ht="12.75" customHeight="1">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row>
    <row r="46" spans="1:26" ht="12.75" customHeight="1">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row>
    <row r="47" spans="1:26" ht="12.75" customHeight="1">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row>
    <row r="48" spans="1:26" ht="12.75" customHeight="1">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row>
    <row r="49" spans="1:26" ht="12.75" customHeight="1">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row>
    <row r="50" spans="1:26" ht="12.75" customHeight="1">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row>
    <row r="51" spans="1:26" ht="12.75" customHeight="1">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row>
    <row r="52" spans="1:26" ht="12.75" customHeight="1">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row>
    <row r="53" spans="1:26" ht="12.75" customHeight="1">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row>
    <row r="54" spans="1:26" ht="12.75" customHeight="1">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row>
    <row r="55" spans="1:26" ht="12.75" customHeight="1">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row>
    <row r="56" spans="1:26" ht="12.75" customHeight="1">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row>
    <row r="57" spans="1:26" ht="12.75" customHeight="1">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row>
    <row r="58" spans="1:26" ht="12.75" customHeight="1">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row>
    <row r="59" spans="1:26" ht="12.75" customHeight="1">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row>
    <row r="60" spans="1:26" ht="12.75" customHeight="1">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row>
    <row r="61" spans="1:26" ht="12.75" customHeight="1">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row>
    <row r="62" spans="1:26" ht="12.75" customHeight="1">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row>
    <row r="63" spans="1:26" ht="12.75" customHeight="1">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row>
    <row r="64" spans="1:26" ht="12.75" customHeight="1">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row>
    <row r="65" spans="1:26" ht="12.75" customHeight="1">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row>
    <row r="66" spans="1:26" ht="12.75" customHeight="1">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row>
    <row r="67" spans="1:26" ht="12.75" customHeight="1">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row>
    <row r="68" spans="1:26" ht="12.75" customHeight="1">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row>
    <row r="69" spans="1:26" ht="12.75" customHeight="1">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row>
    <row r="70" spans="1:26" ht="12.75" customHeight="1">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row>
    <row r="71" spans="1:26" ht="12.75" customHeight="1">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row>
    <row r="72" spans="1:26" ht="12.75" customHeight="1">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row>
    <row r="73" spans="1:26" ht="12.75" customHeight="1">
      <c r="A73" s="249"/>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row>
    <row r="74" spans="1:26" ht="12.75" customHeight="1">
      <c r="A74" s="249"/>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row>
    <row r="75" spans="1:26" ht="12.75" customHeight="1">
      <c r="A75" s="24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row>
    <row r="76" spans="1:26" ht="12.75" customHeight="1">
      <c r="A76" s="249"/>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row>
    <row r="77" spans="1:26" ht="12.75" customHeight="1">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row>
    <row r="78" spans="1:26" ht="12.75" customHeight="1">
      <c r="A78" s="249"/>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row>
    <row r="79" spans="1:26" ht="12.75" customHeight="1">
      <c r="A79" s="249"/>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row>
    <row r="80" spans="1:26" ht="12.75" customHeight="1">
      <c r="A80" s="249"/>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row>
    <row r="81" spans="1:26" ht="12.75" customHeight="1">
      <c r="A81" s="249"/>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row>
    <row r="82" spans="1:26" ht="12.75" customHeight="1">
      <c r="A82" s="249"/>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row>
    <row r="83" spans="1:26" ht="12.75" customHeight="1">
      <c r="A83" s="249"/>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row>
    <row r="84" spans="1:26" ht="12.75" customHeight="1">
      <c r="A84" s="249"/>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row>
    <row r="85" spans="1:26" ht="12.75" customHeight="1">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row>
    <row r="86" spans="1:26" ht="12.75" customHeight="1">
      <c r="A86" s="249"/>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row>
    <row r="87" spans="1:26" ht="12.75" customHeight="1">
      <c r="A87" s="249"/>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row>
    <row r="88" spans="1:26" ht="12.75" customHeight="1">
      <c r="A88" s="249"/>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row>
    <row r="89" spans="1:26" ht="12.75" customHeight="1">
      <c r="A89" s="249"/>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row>
    <row r="90" spans="1:26" ht="12.75" customHeight="1">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row>
    <row r="91" spans="1:26" ht="12.75" customHeight="1">
      <c r="A91" s="249"/>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row>
    <row r="92" spans="1:26" ht="12.75" customHeight="1">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row>
    <row r="93" spans="1:26" ht="12.75" customHeight="1">
      <c r="A93" s="249"/>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row>
    <row r="94" spans="1:26" ht="12.75" customHeight="1">
      <c r="A94" s="249"/>
      <c r="B94" s="249"/>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row>
    <row r="95" spans="1:26" ht="12.75" customHeight="1">
      <c r="A95" s="249"/>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row>
    <row r="96" spans="1:26" ht="12.75" customHeight="1">
      <c r="A96" s="249"/>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row>
    <row r="97" spans="1:26" ht="12.75" customHeight="1">
      <c r="A97" s="249"/>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row>
    <row r="98" spans="1:26" ht="12.75" customHeight="1">
      <c r="A98" s="249"/>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row>
    <row r="99" spans="1:26" ht="12.75" customHeight="1">
      <c r="A99" s="249"/>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row>
    <row r="100" spans="1:26" ht="12.75" customHeigh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row>
    <row r="101" spans="1:26" ht="12.75" customHeigh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row>
    <row r="102" spans="1:26" ht="12.75" customHeigh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row>
    <row r="103" spans="1:26" ht="12.75" customHeigh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row>
    <row r="104" spans="1:26" ht="12.75" customHeigh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row>
    <row r="105" spans="1:26" ht="12.75" customHeigh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row>
    <row r="106" spans="1:26" ht="12.75" customHeigh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row>
    <row r="107" spans="1:26" ht="12.75" customHeigh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row>
    <row r="108" spans="1:26" ht="12.75" customHeigh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row>
    <row r="109" spans="1:26" ht="12.75" customHeigh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row>
    <row r="110" spans="1:26" ht="12.75" customHeigh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row>
    <row r="111" spans="1:26" ht="12.75" customHeigh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row>
    <row r="112" spans="1:26" ht="12.75" customHeigh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row>
    <row r="113" spans="1:26" ht="12.75" customHeigh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row>
    <row r="114" spans="1:26" ht="12.75" customHeigh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row>
    <row r="115" spans="1:26" ht="12.75" customHeigh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row>
    <row r="116" spans="1:26" ht="12.75" customHeigh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row>
    <row r="117" spans="1:26" ht="12.75" customHeigh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row>
    <row r="118" spans="1:26" ht="12.75" customHeigh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row>
    <row r="119" spans="1:26" ht="12.75" customHeigh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row>
    <row r="120" spans="1:26" ht="12.75" customHeigh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row>
    <row r="121" spans="1:26" ht="12.75" customHeigh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row>
    <row r="122" spans="1:26" ht="12.75" customHeigh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row>
    <row r="123" spans="1:26" ht="12.75" customHeigh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row>
    <row r="124" spans="1:26" ht="12.75" customHeigh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row>
    <row r="125" spans="1:26" ht="12.75" customHeigh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row>
    <row r="126" spans="1:26" ht="12.75" customHeigh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row>
    <row r="127" spans="1:26" ht="12.75" customHeigh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row>
    <row r="128" spans="1:26" ht="12.75" customHeigh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row>
    <row r="129" spans="1:26" ht="12.75" customHeigh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row>
    <row r="130" spans="1:26" ht="12.75" customHeigh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row>
    <row r="131" spans="1:26" ht="12.75" customHeigh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row>
    <row r="132" spans="1:26" ht="12.75" customHeigh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row>
    <row r="133" spans="1:26" ht="12.75" customHeigh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row>
    <row r="134" spans="1:26" ht="12.7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row>
    <row r="135" spans="1:26" ht="12.75" customHeigh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row>
    <row r="136" spans="1:26" ht="12.75" customHeigh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row>
    <row r="137" spans="1:26" ht="12.75" customHeigh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row>
    <row r="138" spans="1:26" ht="12.75" customHeigh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row>
    <row r="139" spans="1:26" ht="12.75" customHeigh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row>
    <row r="140" spans="1:26" ht="12.75" customHeigh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row>
    <row r="141" spans="1:26" ht="12.75" customHeigh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row>
    <row r="142" spans="1:26" ht="12.75" customHeigh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row>
    <row r="143" spans="1:26" ht="12.75" customHeigh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row>
    <row r="144" spans="1:26" ht="12.75" customHeigh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row>
    <row r="145" spans="1:26" ht="12.75" customHeigh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row>
    <row r="146" spans="1:26" ht="12.75" customHeigh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row>
    <row r="147" spans="1:26" ht="12.75" customHeigh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row>
    <row r="148" spans="1:26" ht="12.75" customHeigh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row>
    <row r="149" spans="1:26" ht="12.75" customHeigh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row>
    <row r="150" spans="1:26" ht="12.75" customHeigh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row>
    <row r="151" spans="1:26" ht="12.75" customHeigh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row>
    <row r="152" spans="1:26"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row>
    <row r="153" spans="1:26"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row>
    <row r="154" spans="1:26"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row>
    <row r="155" spans="1:26"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row>
    <row r="156" spans="1:26"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row>
    <row r="157" spans="1:26"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row>
    <row r="158" spans="1:26"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row>
    <row r="159" spans="1:26"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row>
    <row r="160" spans="1:26"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row>
    <row r="161" spans="1:26"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row>
    <row r="162" spans="1:26"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row>
    <row r="163" spans="1:26"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row>
    <row r="164" spans="1:26"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row>
    <row r="165" spans="1:26"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row>
    <row r="166" spans="1:26"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row>
    <row r="167" spans="1:26"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row>
    <row r="168" spans="1:26"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row>
    <row r="169" spans="1:26"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row>
    <row r="170" spans="1:26"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row>
    <row r="171" spans="1:26"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row>
    <row r="172" spans="1:26"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row>
    <row r="173" spans="1:26"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row>
    <row r="174" spans="1:26"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row>
    <row r="175" spans="1:26"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row>
    <row r="176" spans="1:26"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row>
    <row r="177" spans="1:26"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row>
    <row r="179" spans="1:26"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row>
    <row r="180" spans="1:26"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row>
    <row r="181" spans="1:26"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row>
    <row r="182" spans="1:26"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row>
    <row r="183" spans="1:26"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row>
    <row r="184" spans="1:26"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row>
    <row r="185" spans="1:26"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row>
    <row r="186" spans="1:26"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row>
    <row r="187" spans="1:26"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row>
    <row r="188" spans="1:26"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row>
    <row r="189" spans="1:26"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row>
    <row r="190" spans="1:26"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row>
    <row r="191" spans="1:26"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row>
    <row r="192" spans="1:26"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row>
    <row r="193" spans="1:26"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row>
    <row r="194" spans="1:26"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row>
    <row r="195" spans="1:26"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row>
    <row r="196" spans="1:26"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row>
    <row r="197" spans="1:26"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row>
    <row r="198" spans="1:26"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row>
    <row r="199" spans="1:26"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row>
    <row r="200" spans="1:26"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row>
    <row r="201" spans="1:26"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row>
    <row r="202" spans="1:26"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row>
    <row r="203" spans="1:26"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row>
    <row r="204" spans="1:26"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row>
    <row r="205" spans="1:26"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row>
    <row r="206" spans="1:26"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row>
    <row r="207" spans="1:26"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row>
    <row r="208" spans="1:26"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row>
    <row r="209" spans="1:26"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row>
    <row r="210" spans="1:26"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row>
    <row r="211" spans="1:26"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row>
    <row r="212" spans="1:26"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row>
    <row r="213" spans="1:26"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row>
    <row r="214" spans="1:26"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row>
    <row r="215" spans="1:26"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row>
    <row r="216" spans="1:26"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row>
    <row r="217" spans="1:26"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row>
    <row r="218" spans="1:26"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row>
    <row r="219" spans="1:26"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row>
    <row r="220" spans="1:26"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Riesg Gestión</vt:lpstr>
      <vt:lpstr>Riesg Corrupc</vt:lpstr>
      <vt:lpstr>Tabla probabilidad</vt:lpstr>
      <vt:lpstr>Tabla Impacto</vt:lpstr>
      <vt:lpstr>Opciones Tratamiento</vt:lpstr>
      <vt:lpstr>Tabla Valoración controles</vt:lpstr>
      <vt:lpstr>Hoja 1</vt:lpstr>
      <vt:lpstr>Hoja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Laura Daniela Rojas Gutierrez</cp:lastModifiedBy>
  <dcterms:created xsi:type="dcterms:W3CDTF">2022-02-16T01:14:43Z</dcterms:created>
  <dcterms:modified xsi:type="dcterms:W3CDTF">2022-11-17T16:47:01Z</dcterms:modified>
</cp:coreProperties>
</file>