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 yWindow="45" windowWidth="13140" windowHeight="7275" tabRatio="912" firstSheet="9" activeTab="14"/>
  </bookViews>
  <sheets>
    <sheet name="GTH-01 Eje Plan Bienestar" sheetId="1" r:id="rId1"/>
    <sheet name="GTH-02 Eje Plan Capac" sheetId="2" r:id="rId2"/>
    <sheet name="GTH-03 Estructura_SG-SST" sheetId="3" r:id="rId3"/>
    <sheet name="GTH-04 Evaluación inicial SGSST" sheetId="4" r:id="rId4"/>
    <sheet name="GTH-05 Eje_Plan_SG-SST" sheetId="5" r:id="rId5"/>
    <sheet name="GTH-06 Ev_Cond_Salud" sheetId="6" r:id="rId6"/>
    <sheet name="GTH-07 Reporte_AT_EL" sheetId="7" r:id="rId7"/>
    <sheet name="GTH-08 Investigación_AT_EL_" sheetId="8" r:id="rId8"/>
    <sheet name="GTH-09 Evaluación ACPM" sheetId="9" r:id="rId9"/>
    <sheet name="GTH-10 Frecuencia_AT" sheetId="10" r:id="rId10"/>
    <sheet name="GTH-11 Severidad_AT" sheetId="11" r:id="rId11"/>
    <sheet name="GTH-12 AT_Mortales" sheetId="12" r:id="rId12"/>
    <sheet name="GTH-13 Prevalencia_EL" sheetId="13" r:id="rId13"/>
    <sheet name="GTH-14 Incidencia_EL" sheetId="14" r:id="rId14"/>
    <sheet name="GTH-15 Ausentismo_Causa_Méd" sheetId="15" r:id="rId15"/>
    <sheet name="Listas" sheetId="16" state="hidden" r:id="rId16"/>
  </sheets>
  <externalReferences>
    <externalReference r:id="rId19"/>
    <externalReference r:id="rId20"/>
  </externalReferences>
  <definedNames>
    <definedName name="aaa" localSheetId="2">#REF!</definedName>
    <definedName name="aaa" localSheetId="3">#REF!</definedName>
    <definedName name="aaa" localSheetId="11">#REF!</definedName>
    <definedName name="_xlnm.Print_Area" localSheetId="0">'GTH-01 Eje Plan Bienestar'!$A$1:$M$53</definedName>
    <definedName name="_xlnm.Print_Area" localSheetId="1">'GTH-02 Eje Plan Capac'!$A$1:$M$51</definedName>
    <definedName name="_xlnm.Print_Area" localSheetId="2">'GTH-03 Estructura_SG-SST'!$A$1:$M$117</definedName>
    <definedName name="_xlnm.Print_Area" localSheetId="3">'GTH-04 Evaluación inicial SGSST'!$A$1:$M$117</definedName>
    <definedName name="_xlnm.Print_Area" localSheetId="4">'GTH-05 Eje_Plan_SG-SST'!$A$1:$M$53</definedName>
    <definedName name="_xlnm.Print_Area" localSheetId="5">'GTH-06 Ev_Cond_Salud'!$A$1:$M$53</definedName>
    <definedName name="_xlnm.Print_Area" localSheetId="6">'GTH-07 Reporte_AT_EL'!$A$1:$M$51</definedName>
    <definedName name="_xlnm.Print_Area" localSheetId="7">'GTH-08 Investigación_AT_EL_'!$A$1:$M$49</definedName>
    <definedName name="_xlnm.Print_Area" localSheetId="8">'GTH-09 Evaluación ACPM'!$A$1:$M$51</definedName>
    <definedName name="_xlnm.Print_Area" localSheetId="9">'GTH-10 Frecuencia_AT'!$A$1:$M$87</definedName>
    <definedName name="_xlnm.Print_Area" localSheetId="10">'GTH-11 Severidad_AT'!$A$1:$M$91</definedName>
    <definedName name="_xlnm.Print_Area" localSheetId="11">'GTH-12 AT_Mortales'!$A$1:$M$55</definedName>
    <definedName name="_xlnm.Print_Area" localSheetId="12">'GTH-13 Prevalencia_EL'!$A$1:$M$48</definedName>
    <definedName name="_xlnm.Print_Area" localSheetId="13">'GTH-14 Incidencia_EL'!$A$1:$M$64</definedName>
    <definedName name="_xlnm.Print_Area" localSheetId="14">'GTH-15 Ausentismo_Causa_Méd'!$A$1:$M$149</definedName>
    <definedName name="AT_mortales" localSheetId="2">#REF!</definedName>
    <definedName name="AT_mortales" localSheetId="3">#REF!</definedName>
    <definedName name="b" localSheetId="0">#REF!</definedName>
    <definedName name="b" localSheetId="2">#REF!</definedName>
    <definedName name="b" localSheetId="3">#REF!</definedName>
    <definedName name="b" localSheetId="11">#REF!</definedName>
    <definedName name="bb" localSheetId="0">#REF!</definedName>
    <definedName name="bb" localSheetId="2">#REF!</definedName>
    <definedName name="bb" localSheetId="3">#REF!</definedName>
    <definedName name="bb" localSheetId="11">#REF!</definedName>
    <definedName name="d" localSheetId="2">#REF!</definedName>
    <definedName name="d" localSheetId="3">#REF!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 localSheetId="8">#REF!</definedName>
    <definedName name="Frecuencia" localSheetId="9">#REF!</definedName>
    <definedName name="Frecuencia" localSheetId="10">#REF!</definedName>
    <definedName name="Frecuencia" localSheetId="11">#REF!</definedName>
    <definedName name="Frecuencia" localSheetId="12">#REF!</definedName>
    <definedName name="Frecuencia" localSheetId="13">#REF!</definedName>
    <definedName name="Frecuencia" localSheetId="14">#REF!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 localSheetId="8">#REF!</definedName>
    <definedName name="Herramienta" localSheetId="9">#REF!</definedName>
    <definedName name="Herramienta" localSheetId="10">#REF!</definedName>
    <definedName name="Herramienta" localSheetId="11">#REF!</definedName>
    <definedName name="Herramienta" localSheetId="12">#REF!</definedName>
    <definedName name="Herramienta" localSheetId="13">#REF!</definedName>
    <definedName name="Herramienta" localSheetId="14">#REF!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 localSheetId="8">#REF!</definedName>
    <definedName name="Meses" localSheetId="9">#REF!</definedName>
    <definedName name="Meses" localSheetId="10">#REF!</definedName>
    <definedName name="Meses" localSheetId="11">#REF!</definedName>
    <definedName name="Meses" localSheetId="12">#REF!</definedName>
    <definedName name="Meses" localSheetId="13">#REF!</definedName>
    <definedName name="Meses" localSheetId="14">#REF!</definedName>
    <definedName name="mortales" localSheetId="2">#REF!</definedName>
    <definedName name="mortales" localSheetId="3">#REF!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0">#REF!</definedName>
    <definedName name="Procesos" localSheetId="11">#REF!</definedName>
    <definedName name="Procesos" localSheetId="12">#REF!</definedName>
    <definedName name="Procesos" localSheetId="13">#REF!</definedName>
    <definedName name="Procesos" localSheetId="14">#REF!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 localSheetId="8">#REF!</definedName>
    <definedName name="Tendencia" localSheetId="9">#REF!</definedName>
    <definedName name="Tendencia" localSheetId="10">#REF!</definedName>
    <definedName name="Tendencia" localSheetId="11">#REF!</definedName>
    <definedName name="Tendencia" localSheetId="12">#REF!</definedName>
    <definedName name="Tendencia" localSheetId="13">#REF!</definedName>
    <definedName name="Tendencia" localSheetId="14">#REF!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0">#REF!</definedName>
    <definedName name="Tipo" localSheetId="11">#REF!</definedName>
    <definedName name="Tipo" localSheetId="12">#REF!</definedName>
    <definedName name="Tipo" localSheetId="13">#REF!</definedName>
    <definedName name="Tipo" localSheetId="14">#REF!</definedName>
  </definedNames>
  <calcPr fullCalcOnLoad="1"/>
</workbook>
</file>

<file path=xl/comments13.xml><?xml version="1.0" encoding="utf-8"?>
<comments xmlns="http://schemas.openxmlformats.org/spreadsheetml/2006/main">
  <authors>
    <author>Francy Milena L?pez Garc?a</author>
  </authors>
  <commentList>
    <comment ref="E38" authorId="0">
      <text>
        <r>
          <rPr>
            <b/>
            <sz val="9"/>
            <rFont val="Tahoma"/>
            <family val="2"/>
          </rPr>
          <t>Francy Milena López García:</t>
        </r>
        <r>
          <rPr>
            <sz val="9"/>
            <rFont val="Tahoma"/>
            <family val="2"/>
          </rPr>
          <t xml:space="preserve">
Funcionarios y contratistas</t>
        </r>
      </text>
    </comment>
  </commentList>
</comments>
</file>

<file path=xl/sharedStrings.xml><?xml version="1.0" encoding="utf-8"?>
<sst xmlns="http://schemas.openxmlformats.org/spreadsheetml/2006/main" count="2655" uniqueCount="382">
  <si>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</si>
  <si>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</si>
  <si>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</si>
  <si>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</si>
  <si>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</si>
  <si>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</si>
  <si>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</si>
  <si>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</si>
  <si>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</si>
  <si>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</si>
  <si>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</si>
  <si>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</si>
  <si>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</si>
  <si>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</si>
  <si>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</si>
  <si>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</si>
  <si>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</si>
  <si>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</si>
  <si>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</si>
  <si>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</si>
  <si>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</si>
  <si>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</si>
  <si>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</si>
  <si>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</si>
  <si>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</si>
  <si>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</si>
  <si>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</si>
  <si>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</si>
  <si>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</si>
  <si>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</si>
  <si>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</si>
  <si>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</si>
  <si>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</si>
  <si>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</si>
  <si>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</si>
  <si>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</si>
  <si>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</si>
  <si>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</si>
  <si>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</si>
  <si>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</si>
  <si>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</si>
  <si>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</si>
  <si>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</si>
  <si>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</si>
  <si>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</si>
  <si>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</si>
  <si>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</si>
  <si>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</si>
  <si>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</si>
  <si>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</si>
  <si>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</si>
  <si>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</si>
  <si>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</si>
  <si>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</si>
  <si>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</si>
  <si>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</si>
  <si>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</si>
  <si>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</si>
  <si>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</si>
  <si>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</si>
  <si>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</si>
  <si>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</si>
  <si>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</si>
  <si>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</si>
  <si>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</si>
  <si>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</si>
  <si>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</si>
  <si>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</si>
  <si>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</si>
  <si>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</si>
  <si>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</si>
  <si>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</si>
  <si>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</si>
  <si>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</si>
  <si>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</si>
  <si>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</si>
  <si>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</si>
  <si>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</si>
  <si>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</si>
  <si>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</si>
  <si>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</si>
  <si>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</si>
  <si>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</si>
  <si>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</si>
  <si>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</si>
  <si>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</si>
  <si>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</si>
  <si>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</si>
  <si>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</si>
  <si>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</si>
  <si>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</si>
  <si>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</si>
  <si>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</si>
  <si>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</si>
  <si>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</si>
  <si>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</si>
  <si>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</si>
  <si>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</si>
  <si>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</si>
  <si>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</si>
  <si>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</si>
  <si>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</si>
  <si>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</si>
  <si>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</si>
  <si>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</si>
  <si>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</si>
  <si>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</si>
  <si>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</si>
  <si>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</si>
  <si>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</si>
  <si>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</si>
  <si>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</si>
  <si>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</si>
  <si>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</si>
  <si>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</si>
  <si>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</si>
  <si>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</si>
  <si>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</si>
  <si>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</si>
  <si>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</si>
  <si>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</si>
  <si>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</si>
  <si>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</si>
  <si>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</si>
  <si>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</si>
  <si>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 xml:space="preserve"> </t>
  </si>
  <si>
    <t xml:space="preserve">Periodicidad del análisis </t>
  </si>
  <si>
    <t xml:space="preserve">Número </t>
  </si>
  <si>
    <t>Formato de investigación de AT</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</si>
  <si>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</si>
  <si>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</si>
  <si>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</si>
  <si>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</si>
  <si>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</si>
  <si>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</si>
  <si>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Cronograma PIC  de la vigencia </t>
  </si>
  <si>
    <t xml:space="preserve">Fuente verificable de información </t>
  </si>
  <si>
    <t>Línea base</t>
  </si>
  <si>
    <t>Cuatrienio</t>
  </si>
  <si>
    <t>Gestión de Recursos Físicos y Ambiental</t>
  </si>
  <si>
    <t>Índice</t>
  </si>
  <si>
    <t>Determinar el avance en el ejecución del Plan de Bienestar e Incentivos en la vigencia</t>
  </si>
  <si>
    <t>Se toma el número de actividades ejecutadas en el PBI del trimestre y se divide en el número de actividades programadas en el trimestre</t>
  </si>
  <si>
    <t xml:space="preserve">Número de actividades realizadas </t>
  </si>
  <si>
    <t>Número de actividades programadas en el PBI</t>
  </si>
  <si>
    <t>Expediente Bienestar de la Vigencia</t>
  </si>
  <si>
    <t xml:space="preserve">Cronograma Bienestar  de la vigencia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</si>
  <si>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</si>
  <si>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 xml:space="preserve">Calendario </t>
  </si>
  <si>
    <t>Se debe validar la investigación de los incidentes y accidentes de trabajo notificados y reportados conforme el procedimiento PRO-GTH-13-17 Investigación de Incidentes y Accidentes de Trabajo</t>
  </si>
  <si>
    <t>N° total de días de trabajo en el periodo</t>
  </si>
  <si>
    <t>Indicador de Proceso conforme a lo establecido en el Decreto 1072 de 2015 - Artículo 2.2.4.6.21</t>
  </si>
  <si>
    <t>Seguimiento a la ejecución de las actividades programadas en el Plan de Trabajo Anual con base a soportes documentales</t>
  </si>
  <si>
    <t>N° de actividades del plan de trabajo anual programadas en el periodo</t>
  </si>
  <si>
    <t>Plan de Trabajo Anual SG SST publicado</t>
  </si>
  <si>
    <t>Indicador Plan Anual de Trabajo SG-SST</t>
  </si>
  <si>
    <t>Cumplimiento en la ejecución del Plan de Bienestar e incentivos</t>
  </si>
  <si>
    <t>Se mide de acuerdo a la relación de Accidentes de Trabajo - AT que se presentaron en un mes y el número de trabajadores en el mes</t>
  </si>
  <si>
    <t>N° Total de AT en el mes</t>
  </si>
  <si>
    <t>Base de datos Talento Humano</t>
  </si>
  <si>
    <t>Enero</t>
  </si>
  <si>
    <t>Febrero</t>
  </si>
  <si>
    <t>Marzo</t>
  </si>
  <si>
    <t>Abril</t>
  </si>
  <si>
    <t>Mayo</t>
  </si>
  <si>
    <t>Junio</t>
  </si>
  <si>
    <t>Julio</t>
  </si>
  <si>
    <t>Agosto</t>
  </si>
  <si>
    <t>Septiembre</t>
  </si>
  <si>
    <t>Octubre</t>
  </si>
  <si>
    <t>Noviembre</t>
  </si>
  <si>
    <t>Diciembre</t>
  </si>
  <si>
    <t>Indicador de resultado  - Decreto 1072 de 2015 / Indicadores Mínimos de Seguridad y Salud en el Trabajo Resolución 0312 de 2019.</t>
  </si>
  <si>
    <t xml:space="preserve">Severidad de accidentalidad </t>
  </si>
  <si>
    <t>N° de trabajadores en el mes</t>
  </si>
  <si>
    <t>&gt;0</t>
  </si>
  <si>
    <t>SAT= (N° de días de incapacidad por accidente de trabajo en el mes + N° de días cargados en el mes / N° de trabajadores en el mes) * 100</t>
  </si>
  <si>
    <t>N° de días de incapacidad por AT en el mes</t>
  </si>
  <si>
    <t>N° de días cargados en el mes</t>
  </si>
  <si>
    <t xml:space="preserve">Él número de días que se cargan o asignan a una lesión ocasionada por un accidente de trabajo o enfermedad laboral, siempre que la lesión origine muerte, invalidez o incapacidad permanente parcial.  </t>
  </si>
  <si>
    <t>Frecuencia de Accidentalidad</t>
  </si>
  <si>
    <t>Proporción de accidentes de trabajo mortales en el año</t>
  </si>
  <si>
    <t>Se mide de acuerdo a la relación de AT mortales que se presentaron en el año y el total de AT que se presentaron en el año</t>
  </si>
  <si>
    <t>AT mortales =  (N° de AT mortales que se presentaron en el año / Total de AT que se presentaron en el año) * 100</t>
  </si>
  <si>
    <t>N° de AT mortales que se presentaron en el año</t>
  </si>
  <si>
    <t>Total de AT que se presentaron en el año</t>
  </si>
  <si>
    <t>Ejecución del Plan Institucional de Capacitación - PIC de la Vigencia</t>
  </si>
  <si>
    <t>Número de capacitaciones programadas de acuerdo al PIC</t>
  </si>
  <si>
    <t>Prevalencia de la Enfermedad Laboral</t>
  </si>
  <si>
    <t xml:space="preserve">N° de casos nuevos y antiguos de EL en el año </t>
  </si>
  <si>
    <t>Promedio de trabajadores en el año</t>
  </si>
  <si>
    <t>La constante 100.000 para los indicadores de enfermedad laboral es la utilizada por la Organización Mundial de la Salud para la estadística internacional, permitiendo comparación estandarizada</t>
  </si>
  <si>
    <t>&gt; 1</t>
  </si>
  <si>
    <t>Incidencia de la Enfermedad Laboral</t>
  </si>
  <si>
    <t>Enfermedades Laborales Calificadas</t>
  </si>
  <si>
    <t>Se deben identificar los casos nuevos y antiguos de enfermedad laboral en los colaboradores de la Entidad</t>
  </si>
  <si>
    <t>Se deben identificar los casos nuevos de enfermedad laboral en los colaboradores de la Entidad para el periodo de análisis</t>
  </si>
  <si>
    <t xml:space="preserve">N° de casos nuevos de Enfermedad Laboral en el año </t>
  </si>
  <si>
    <t xml:space="preserve"> Promedio de trabajadores en el año</t>
  </si>
  <si>
    <t>IEL = (N° de casos nuevos de Enfermedad Laboral en el año / Promedio de trabajadores en el año) * 100.000</t>
  </si>
  <si>
    <t>Ausentismo por causa médica</t>
  </si>
  <si>
    <t>Se deben cuantificar los días de ausencia por incapacidad laboral o común en el mes y los días de trabajo programados en dicho periodo (días hábiles laborales)</t>
  </si>
  <si>
    <t>N° de días de ausencia por incapacidad laboral o común en el periodo</t>
  </si>
  <si>
    <t xml:space="preserve">Reporte de Talento Humano </t>
  </si>
  <si>
    <t>Soportes documentales (físicos y digitales) de los requisitos.
Subserie Plan de Trabajo Anual del SG SST</t>
  </si>
  <si>
    <t>(N° de requisitos establecidos en el Decreto 1072 de 2015 y en la Resolución 0312 de 2019 que se cumplen  / N° total de requisitos establecidos en el Decreto 1072 de 2015 y en la Resolución 0312 de 2019) * 100</t>
  </si>
  <si>
    <t>N° total de requisitos establecidos en el Decreto 1072 de 2015 y en la Resolución 0312 de 2019</t>
  </si>
  <si>
    <t xml:space="preserve">N° de requisitos establecidos en el Decreto 1072 de 2015 y en la Resolución 0312 de 2019 que se cumplen  </t>
  </si>
  <si>
    <t xml:space="preserve">Decreto 1072 de 2015 Capítulo VI y Resolución 0312 </t>
  </si>
  <si>
    <t>GTH-01</t>
  </si>
  <si>
    <t>GTH-02</t>
  </si>
  <si>
    <t>GTH-04</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</si>
  <si>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</si>
  <si>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</si>
  <si>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 xml:space="preserve">Para la medición se deben considerar los días de incapacidad por accidente de trabajo en el mes y el número de días cargados en el mes respecto al número de trabajadores </t>
  </si>
  <si>
    <t>Medir el número de días perdidos por accidente de trabajo - AT al mes mediante la validación de las incapacidades médicas, con el fin de implementar acciones preventivas, correctivas y/o de mejora en relación a las condiciones de salud de los trabajadores.</t>
  </si>
  <si>
    <t>Medir el número de Accidentes de Trabajo - AT  mortales en el año mediante el seguimiento al reporte e investigación de accidentes, con el fin de implementar las acciones preventivas, correctivas y de mejora necesarias.</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</si>
  <si>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</si>
  <si>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Prevalencia EL = (N° de casos nuevos y antiguos de EL en el año / Promedio de trabajadores en el año) * 100.000</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</si>
  <si>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</si>
  <si>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</si>
  <si>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GTH-05</t>
  </si>
  <si>
    <t>GTH-06</t>
  </si>
  <si>
    <t>GTH-07</t>
  </si>
  <si>
    <t>GTH-08</t>
  </si>
  <si>
    <t>GTH-10</t>
  </si>
  <si>
    <t>GTH-11</t>
  </si>
  <si>
    <t>GTH-12</t>
  </si>
  <si>
    <t>Cumplimiento de requisitos de estructura del Sistema de gestión de Seguridad y Salud en el Trabajo - SG SST</t>
  </si>
  <si>
    <t>Ejecución del Plan de Trabajo Anual del Sistema de Gestión de Seguridad y Salud en el Trabajo SG-SST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</si>
  <si>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</si>
  <si>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 xml:space="preserve">Formula establecida en la Resolución 0312  de 2019 Por la cual se definen los Estándares Mínimos del Sistema de Gestión de la Seguridad y Salud en el Trabajo SG-SST; esta hace referencia a 100 trabajadores. </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</si>
  <si>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</si>
  <si>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N° de incidentes, accidentes y enfermedades laborales que se reportaron oportunamente al responsable de SST en el periodo</t>
  </si>
  <si>
    <t>N°  total de incidentes, accidentes y enfermedades laborales ocurridos en el periodo.</t>
  </si>
  <si>
    <t>Notificaciones de incidentes, reportes de accidentes de trabajo y reportes de diagnósticos de enfermedad laboral.</t>
  </si>
  <si>
    <t>(N° de incidentes, accidentes y enfermedades laborales que se reportaron oportunamente al responsable de SST en el periodo /N°  total de incidentes, accidentes y enfermedades laborales ocurridos en el periodo) *100</t>
  </si>
  <si>
    <t>Cumplimiento en la notificación de incidentes y reporte de accidentes de trabajo - AT y enfermedades laborales - EL</t>
  </si>
  <si>
    <t>Indicador de Proceso conforme a lo establecido en el Decreto 1072 de 2015 - Artículo 2.2.4.6.21.
El reporte de incidentes, AT  y EL constituye un tema de cumplimiento normativo, por tal motivo el desempeño excelente se determina para el indicador en 100%.</t>
  </si>
  <si>
    <t>N° de incidentes, accidentes y enfermedades laborales investigados oportunamente en el periodo</t>
  </si>
  <si>
    <t>N° total de incidentes, accidentes y enfermedades laborales reportados en el periodo.</t>
  </si>
  <si>
    <t>(N° de incidentes, accidentes y enfermedades laborales investigados oportunamente en el periodo /N° total de incidentes, accidentes y enfermedades laborales reportados en el periodo) *100</t>
  </si>
  <si>
    <t>Indicador de Proceso conforme a lo establecido en el Decreto 1072 de 2015 - Artículo 2.2.4.6.21.
La investigación de incidentes, AT y EL constituye un tema de cumplimiento normativo, por tal motivo el desempeño excelente se determina para el indicador en 100%.</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</si>
  <si>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</si>
  <si>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Cumplimiento en la Investigación de incidentes, accidentes de trabajo - AT y enfermedades laborales - EL</t>
  </si>
  <si>
    <t>Se debe validar la investigación de los incidentes, accidentes de trabajo y enfermedades laborales notificados y reportados, conforme el procedimiento PRO-GTH-13-17 Investigación de Incidentes y Accidentes de Trabajo</t>
  </si>
  <si>
    <t>FAT = (N° de AT en el mes / N° de trabajadores en el mes) * 100</t>
  </si>
  <si>
    <t>GTH-13</t>
  </si>
  <si>
    <t>&gt;2,1</t>
  </si>
  <si>
    <t>X</t>
  </si>
  <si>
    <t>No se reportaron accidentes de trabajo durante el mes, por tanto no se registraron días perdidos por incapacidad por AT.</t>
  </si>
  <si>
    <t>Base de datos Talento Humano y Base de datos Contratación (prestación de servicios profesionales y servicios profesionales de apoyo a la gestión)</t>
  </si>
  <si>
    <t>(N° de días de ausencia por incapacidad laboral o común en el periodo) / (N° total de días de trabajo en el periodo* N° de funcionarios en el periodo) * 100</t>
  </si>
  <si>
    <t>N° de funcionarios en el periodo</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</si>
  <si>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</si>
  <si>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Aplicación de estándares mínimos del SG SST Resolución 312 de 2019</t>
  </si>
  <si>
    <t>(N° de Estándares mínimos del SG-SST que presentan cumplimiento / N° total de Estándares Mínimos del SG-SST) * 100</t>
  </si>
  <si>
    <t>Evidencias de cumplimiento de los modos de verificación propuestos en la evaluación de cada uno de los estándares mínimos del SG SST</t>
  </si>
  <si>
    <t>N° de Estándares mínimos del SG-SST que presentan cumplimiento</t>
  </si>
  <si>
    <t>N° total de Estándares Mínimos del SG-SST</t>
  </si>
  <si>
    <t>Matriz de estándares mínimos Resolución 312 de 2019</t>
  </si>
  <si>
    <t xml:space="preserve">Verificar el cumplimiento de actividades del plan de trabajo anual mediante el seguimiento trimestral, para garantizar su cumplimiento y establecer las acciones preventivas, correctivas o de mejora pertinentes. </t>
  </si>
  <si>
    <t>(N° de actividades del plan de trabajo anual ejecutadas en el periodo / N° de actividades del plan de trabajo anual programadas en el periodo) * 100</t>
  </si>
  <si>
    <t>N° de actividades del plan de trabajo anual ejecutadas en el periodo</t>
  </si>
  <si>
    <t>Formato de seguimiento al Plan de Trabajo Anual.
Evidencias (registros) de la ejecución de las actividades del Plan de Trabajo del SGSST T</t>
  </si>
  <si>
    <t>Evaluación de las condiciones de salud de los Servidores Públicos</t>
  </si>
  <si>
    <t xml:space="preserve">Realizar seguimiento a la ejecución de las evaluaciones medicas ocupacionales </t>
  </si>
  <si>
    <t xml:space="preserve">Se aplica una lista de verificación para cumplimiento de requisitos normativos de estructura del SG SST </t>
  </si>
  <si>
    <t>(N° de  Servidores Públicos a quienes se les evaluaron sus condiciones de salud en el periodo / N° de Servidores Públicos de la Entidad programados en el periodo) * 100</t>
  </si>
  <si>
    <t>N° de  Servidores Públicos a quienes se les evaluaron sus condiciones de salud en el periodo</t>
  </si>
  <si>
    <t>N° de  Servidores Públicos de la Entidad programados en el periodo</t>
  </si>
  <si>
    <t>Base de datos personal de planta
Conceptos de exámenes médicos realizados e informe anual de condiciones de salud</t>
  </si>
  <si>
    <t>Evaluación de las acciones preventivas, correctivas y de mejora del SG SST</t>
  </si>
  <si>
    <t>Indicador de resultado  - Decreto 1072 de 2015</t>
  </si>
  <si>
    <t>Identificar las acciones formuladas en el Plan de Mejoramiento del proceso y las identificadas en investigación de accidentes, inspecciones de seguridad y validar su ejecución</t>
  </si>
  <si>
    <t>N° de acciones de acciones gestionadas en el periodo</t>
  </si>
  <si>
    <t>Seguimiento al Plan de Mejoramiento, validación de inspecciones y acciones detectadas</t>
  </si>
  <si>
    <t>Informes de auditoria, inspecciones de seguridad, investigación de accidentes de trabajo y enfermedades laborales</t>
  </si>
  <si>
    <t>Reportes a la Administradora de Riesgos Laborales</t>
  </si>
  <si>
    <t>Reportes de incapacidades por accidentes de trabajo - soportes documentales Talento Humano IDEP</t>
  </si>
  <si>
    <t>Base de datos Talento Humano y de contratación</t>
  </si>
  <si>
    <t>Reportes a las Administradoras de Riesgos Profesionales e informes de investigación</t>
  </si>
  <si>
    <t>GTH-14</t>
  </si>
  <si>
    <t>GTH-15</t>
  </si>
  <si>
    <t>&gt;8,1%</t>
  </si>
  <si>
    <t>Evaluación del SG SST</t>
  </si>
  <si>
    <t>Indicador de proceso  - Decreto 1072 de 2015 
Se interpreta como el porcentaje de cumplimiento de los requisitos mínimos de la Resolución 0312 de 2019 del SG SST en la Entidad</t>
  </si>
  <si>
    <t>GTH-9</t>
  </si>
  <si>
    <t>Meta 546 Gestionar el 100% del plan de adecuación y sostenibilidad SIGD-MIPG</t>
  </si>
  <si>
    <t>Cuatreño</t>
  </si>
  <si>
    <t>Validación de evaluaciones medicas programadas respecto a las evaluaciones medicas ejecutadas (ingreso, periódicas y de retiro)</t>
  </si>
  <si>
    <t>Programación y remisión a exámenes</t>
  </si>
  <si>
    <t>Reporte de accidentes plataforma de la  ARL</t>
  </si>
  <si>
    <t>Teniendo en cuenta las actividades programadas para el primer trimestre, se dio un cumplimiento del 100%. Se realizaron las siguientes actividades:
1) Día cumpleaños: Enero 1  funcionario; Febrero 7 funcionarios y Marzo 1 funcionario
2) Semana de la Mujer : 09/03 al 13/03/2020</t>
  </si>
  <si>
    <t xml:space="preserve">No se programaron actividades para este trimestre. </t>
  </si>
  <si>
    <t>Durante el trimestre se ejecutaron las actividades programadas resaltando lo siguiente:
- Inspecciones a puestos de trabajo, botiquines, camillas y extintores.
- Ejecución de las reuniones de los Comités Paritario en Seguridad y Salud en el Trabajo y de Convivencia Laboral
- Convocatoria a elecciones de los Comités Paritario en Seguridad y Salud en el Trabajo y de Convivencia Laboral
- Revisión y actualización del normograma
- Difusión de temas de prevención y promoción de la salud
- Reporte e investigación de un accidente de trabajo
- Reporte e investigación de una enfermedad laboral
- Medición y análisis de indicadores establecidos en la Resolución 312 de 2019</t>
  </si>
  <si>
    <t xml:space="preserve">En el primer trimestre se recibió calificación en primera oportunidad de una enfermedad laboral y se presentó un accidente de trabajo en las instalaciones de la Entidad, a continuación se describe cada caso, así como los reportes realizados.
1. Calificación de origen en primera oportunidad de Enfermedad Laboral por Epicondilitis Lateral Izquierda de un Servidor Público de la Subdirección Académica, comunicación allegada por medicina laboral de la EPS Sanitas el 06 de febrero. Se realizó el reporte a la Dirección Territorial del Ministerio del Trabajo, a la ARL Seguros Bolívar y a la EPS Sanitas. 
2. Accidente de trabajo por caída al mismo nivel en el Centro de Documentación de una Servidora Pública de la Subdirección Académica. Se realizó el reporte a la ARL Seguros Bolívar y a la EPS Compensar. </t>
  </si>
  <si>
    <t>Como se mencionó en el indicador de reporte de AT y EL, en el primer trimestre se recibió calificación en primera oportunidad de una enfermedad laboral y se presentó un accidente de trabajo en las instalaciones de la Entidad. Los dos eventos fueron investigados conforme lo establece el procedimiento interno y la normatividad vigente.
Para la Enfermedad Laboral cuyo factor de riesgo es el Biomecánico, se establecieron acciones de carácter preventivo en cuanto a capacitación y análisis de puestos de trabajo. Para el accidente de trabajo, las acciones se orientan a fortalecer la capacitación y a concientizar en prevención y autocuidado.</t>
  </si>
  <si>
    <t>Las acciones de mejora se encuentran consignadas en las investigaciones de los eventos descritos.</t>
  </si>
  <si>
    <t xml:space="preserve">No se tenían acciones programadas en el periodo de análisis. </t>
  </si>
  <si>
    <t>Durante enero de 2020 no se registraron accidentes de trabajo. Los trabajadores reportados corresponden a 35 servidores públicos y 7 contratistas.</t>
  </si>
  <si>
    <t>Durante febrero de 2020 no se registraron accidentes de trabajo. Los trabajadores reportados corresponden a 33 servidores públicos y 17 contratistas.</t>
  </si>
  <si>
    <t>En el mes de marzo se registró un accidente de trabajo por caída al mismo nivel. 
De acuerdo con lo establecido en la resolución 312 de 2019 la interpretación del indicador es la siguiente: Por cada cien trabajadores que laboraron en el mes, se presentaron dos accidentes de trabajo.</t>
  </si>
  <si>
    <t>Divulgar el accidente de trabajo y generar una campaña para prevenir las caídas al mismo nivel</t>
  </si>
  <si>
    <t>En el mes de marzo se registró un accidente de trabajo por caída al mismo nivel. 
De acuerdo con lo establecido en la resolución 312 de 2019 la interpretación del indicador es la siguiente: Por cada cien trabajadores que laboraron en el mes, se perdieron cuatro días por accidente de trabajo.</t>
  </si>
  <si>
    <t>En el mes se perdió 2,5% de días programados de trabajo por incapacidad médica, teniendo en cuenta que cuatro (4) funcionarios reportaron incapacidad por enfermedad de origen común. La incapacidad con mayor número de días (15) corresponde a la de un Servidor de la Subdirección Académica, seguida por la incapacidad por 7 días de una Servidora de la misma Subdirección. 
Los diagnósticos de las incapacidades no son relacionados, por tal motivo no se define una acción de mejora o intervención puntual. Estos corresponden a manejo de ortopedia por un Hallux rigidus, cólico renal, rinofaringitis.</t>
  </si>
  <si>
    <t xml:space="preserve">Realizar capacitación sobre la prevención de las causas comunes de incapacidad y sobre la prevención de traumas acumulativos a causa de la exposición al riesgo biomecánico. </t>
  </si>
  <si>
    <t>En el mes se perdió 1,3% de días programados de trabajo por incapacidad médica, teniendo en cuenta que cuatro (4) funcionarios reportaron incapacidad por enfermedad de origen común. La incapacidad con mayor número de días (7) corresponde a la de una Servidora de la Subdirección Académica. 
Los diagnósticos de las incapacidades no son relacionados y algunos tienen continuidad del mes anterior, por tal motivo no se define una acción de mejora o intervención puntual. Estos corresponden a amigdalitis, gastroenteritis, extracción molar y cólico renal.</t>
  </si>
  <si>
    <t>En el mes se perdió 2.9% de días programados de trabajo por incapacidad médica. El resultado se debe a que una Servidora Pública de la Subdirección Académica fue incapacitada por 27 días a causa de una lumbalgia severa y otra Servidora de la misma Subdirección registró dos días de incapacidad a causa de un accidente de trabajo.</t>
  </si>
  <si>
    <t>Las propuestas de mejoramiento se encuentran consignadas en las investigaciones de cada caso así:
1. Adelantar capacitación sobre la prevención de trauma acumulativo.
2. Realizar taller por segmento para miembros superiores
3. Realizar análisis de puesto de trabajo tipo para definir necesidades de mejora en cuanto a Riesgo Biomecánico.
4. Elaborar un protocolo sobre el uso y distribución del Centro de Documentación
5. Capacitar al personal en la identificación de peligros, prevención de accidentes de trabajo y autocuidado
6. Elaborar piezas comunicativas con mensajes que refuercen la prevención y el control de los peligros y riesgos identificados en los lugares de trabajo.</t>
  </si>
  <si>
    <t>Conforme lo establece la Resolución 312 de 2019 la periodicidad de medición del indicador es anual, no obstante se informa que en el primer trimestre de la vigencia 2020 no se han registrado accidentes de trabajo mortales.</t>
  </si>
  <si>
    <t>Conforme lo establece la Resolución 312 de 2019 la periodicidad de medición del indicador es anual, no obstante se informa que en el primer trimestre de la vigencia 2020 se recibió calificación en primera oportunidad de una Enfermedad Laboral.</t>
  </si>
  <si>
    <t>Indicador de resultado  - Decreto 1072 de 2015 / Indicadores Mínimos de Seguridad y Salud en el Trabajo Resolución 0312 de 2019.
La Resolución 312 de 2019 la periodicidad de medición del indicador es anual</t>
  </si>
  <si>
    <t>Resolución 312 de 2019 la periodicidad de medición del indicador es anual
En  la Entidad no se han calificado enfermedades laborales, por tal motivo se fijan los rangos de gestión.
Indicador de resultado  - Decreto 1072 de 2015 / Indicadores Mínimos de Seguridad y Salud en el Trabajo Resolución 0312 de 2019.</t>
  </si>
  <si>
    <t>Resolución 312 de 2019 la periodicidad de medición del indicador es anual
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</si>
  <si>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De acuerdo a las actividades programadas para el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t>
  </si>
  <si>
    <t>Durante el segundo trimestre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 adicionalmente  en el marco de las acciones de reinducción y con el apoyo de la Secretaría General de la Alcaldía Mayor se impartieron las capacitaciones denominadas "Formación de Competencias en Supervisión de Contratos Estatales" dirigido a 15 servidores públicos del IDEP</t>
  </si>
  <si>
    <r>
      <t>Durante el primer trimestre se formuló el Plan Institucional de Capacitación para la vigencia 2020. 
Igualmente, se realizaron la siguiente capacitación:
 - Capacitación denominada "</t>
    </r>
    <r>
      <rPr>
        <i/>
        <sz val="10"/>
        <rFont val="Arial"/>
        <family val="2"/>
      </rPr>
      <t>Salarios, Prestaciones y Descuentos de Ley"</t>
    </r>
    <r>
      <rPr>
        <sz val="10"/>
        <rFont val="Arial"/>
        <family val="2"/>
      </rPr>
      <t>, en el marco de la Inducción a los funcionarios que han ingresado al Instituto y a los funcionarios que se han posesionado en encargo y comisión</t>
    </r>
  </si>
  <si>
    <t xml:space="preserve">Los resultados de la medición del indicador fueron obtenidos de la aplicación de la lista de verificación del cumplimiento de requisitos normativos de estructura del SG SST - Art. 2.2.4.6.20 del Decreto 1072 de 2015, la cual fue elaborada por Yuber Liliana Rodríguez en la Maestría de Calidad y Gestión Integral de la Universidad Santo Tomas.
Este instrumento hace parte de la herramienta diagnóstica del SG SST con la que viene trabajando el Distrito por orientación del Departamento Administrativo del Servicio Civil Distrital - DASCD.
Se evaluaron 11 requisitos de estructura (Política, Objetivos y Metas, Plan de trabajo, Asignación de responsabilidades, Asignación de recursos, Identificación de peligros, COPASST, Documentación, Diagnóstico de Condiciones de Salud, Prevención y Atención de Emergencias y Plan de Capacitación), los cuales de igual forma contienen varios sub-requisitos asociados.
Para desarrollar en el segundo semestre de la vigencia se encuentran: comunicación de Política, Objetivos y Responsabilidades específicas en SST, revisión de Objetivos, actualización de la Matriz de Identificación de Peligros, plan de trabajo del COPASST, revisión y evaluación de la matriz legal, exámenes médicos ocupacionales y diagnóstico de condiciones de salud. 
No se establece acción de mejoramiento, puesto que la ejecución anual de los requisitos hace parte de la dinámica del Sistema. </t>
  </si>
  <si>
    <t xml:space="preserve">Indicador de estructura  - Decreto 1072 de 2015 . Atendiendo a las disposiciones de ley, los rangos de gestión se establecen de manera anual para el indicador. </t>
  </si>
  <si>
    <t>Indicador de periodicidad anual, por tal motivo no se realiza reporte o seguimiento en el trimestre</t>
  </si>
  <si>
    <t>Durante el periodo se ejecutaron las actividades programadas entre las que se encuentran: 
- Proceso de elección y conformación de los Comités Paritario en Seguridad y Salud en el Trabajo y de Convivencia Laboral;
- Ejecución de capacitaciones en Estilos de vida saludable, Manejo y Control de Estrés, Prevención de lesiones por trauma acumulativo y taller por segmento para miembros superiores;
- Elaboración y aplicación de la Encuesta de Condiciones de Salud en el marco de la Emergencia Sanitaria por el COVID-19;
- Visita de inspección a las oficinas de la entidad con el acompañamiento de la ARL, con el fin de definir medidas a implementar para el retorno gradual a labores presenciales;
- Elaboración y adopción del protocolo general de bioseguridad de la Entidad, mediante la Resolución 060 de 2020 y DOC-GTH-13-01;
- Remisión de la encuesta diaria de condiciones de salud a partir del 8 de junio;
- Medición y análisis de indicadores establecidos en la Resolución 312 de 2019</t>
  </si>
  <si>
    <t xml:space="preserve">Teniendo en cuenta modificaciones en la planta de personal de la Entidad, durante el primer semestre se realizaron siete (7) exámenes de egreso o retiro y nueve (9) exámenes de ingreso, de lo cual no se registran novedades en las condiciones de salud de los servidores. Las Evaluaciones Médicas Periódicas serán programadas en el siguiente semestre, en atención a contrato suscrito con la Caja de Compensación "Compensar". </t>
  </si>
  <si>
    <t>Durante el segundo trimestre no se registraron o reportaron casos de Accidente de Trabajo y Enfermedad Laboral. Se continua con las actividades de promoción y prevención.</t>
  </si>
  <si>
    <t>Durante el segundo trimestre no se registraron o reportaron casos de Accidente de Trabajo y Enfermedad Laboral, por tal motivo no se requirió el desarrollo de investigaciones.  Se continua con las actividades de promoción y prevención.</t>
  </si>
  <si>
    <t>Durante el periodo de análisis se gestionó la ejecución de cinco (5) acciones de mejora identificadas en el Plan de Mejoramiento del Proceso Gestión de Talento Humano y en la inspección de botiquines; estas corresponden a:
- Capacitación en prevención de lesiones por trauma acumulativo
- Taller por segmento para miembros superiores
- Encuesta de condiciones de salud y trabajo en el marco de la Emergencia por COVID-19.
- Elaboración y adopción del protocolo general de Bioseguridad.
- Adquisición de insumos y dotación de botiquines.</t>
  </si>
  <si>
    <t>(N° de acciones de acciones gestionadas en el periodo / N° total de  acciones de mejora identificadas y programadas) * 100</t>
  </si>
  <si>
    <t>N° total de  acciones de mejora identificadas y programadas</t>
  </si>
  <si>
    <t>Durante abril de 2020 no se registraron accidentes de trabajo, teniendo en cuenta la modalidad de trabajo en casa.. Los trabajadores reportados corresponden a 35 servidores públicos y 23 contratistas.</t>
  </si>
  <si>
    <t>Durante mayo de 2020 no se registraron accidentes de trabajo, teniendo en cuenta la modalidad de trabajo en casa.. Los trabajadores reportados corresponden a 36 servidores públicos y 23 contratistas.</t>
  </si>
  <si>
    <t>Durante junio de 2020 no se registraron accidentes de trabajo, teniendo en cuenta la modalidad de trabajo en casa.. Los trabajadores reportados corresponden a 35 servidores públicos y 23 contratistas.</t>
  </si>
  <si>
    <t>Conforme lo establece la Resolución 312 de 2019 la periodicidad de medición del indicador es anual, no obstante se informa que en el segundo trimestre de la vigencia 2020 no se han registrado accidentes de trabajo mortales.</t>
  </si>
  <si>
    <t>Conforme lo establece la Resolución 312 de 2019 la periodicidad de medición del indicador es anual, no obstante se informa que en el segundo trimestre no se calificaron o diagnosticaron casos de Enfermedad Laboral.</t>
  </si>
  <si>
    <t>A partir del 20 de marzo se dio inicio a la modalidad de trabajo en casa y durante el mes de abril no se reportaron incapacidades medicas por causa común o laboral.</t>
  </si>
  <si>
    <t>En el marco de la modalidad de trabajo en casa, durante mayo no se reportaron incapacidades medicas por causa común o laboral.</t>
  </si>
  <si>
    <t>En el marco de la modalidad de trabajo en casa, durante junio no se reportaron incapacidades medicas por causa común o laboral.</t>
  </si>
  <si>
    <t xml:space="preserve">Para el tercer trimestre se programó el reconocimiento a los mejores servidores públicos del IDEP que cuentan con la más alta calificación en evaluación del desempeño laboral por cada nivel para el reconocimiento anual (Diana Cortés, Abdonina Guevara y Adriana Correa) y con relación a la categoría 4 establecida en la circular DASCD 030 de 2020, se refirió a Francy Milena López quien ha sido la persona mas relevante en la gestión de sensibilización, concientización monitoreo y alertas con relación a condiciones generadas por la emergencia del COVID-19. 
</t>
  </si>
  <si>
    <t>Durante el tercer trimestre en el marco del Plan institucional de Capacitación se ejecutaron las capacitaciones: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Por otro lado, y teniendo en cuenta la Emergencia Sanitaria, en julio se realizó capacitación sobre el COVID-19.  El 7/09/2020 se realizó la Jornada de Inducción Institucional para servidores vinculados al IDEP en el año 2020. El 29/09/2020 se realizó sesión 1 de Reinducción IDEP "componente misional" El 16/07/2020 finalizó el diplomado DIVULGACIÓN E IMPLEMENTACIÓN NICSP dirigido a los empleados que manejan recursos en la entidad.</t>
  </si>
  <si>
    <t xml:space="preserve">La periodicidad de medición y seguimiento del indicador es semestral, por tal motivo no se reporta avance para el presente trimestre. No obstante, se han adelantado acciones para el cumplimiento de la meta, destacando la revisión anual de la Política de Seguridad y Salud, los objetivos del sistema y las responsabilidades específicas. </t>
  </si>
  <si>
    <t xml:space="preserve">El plan de trabajo anual del sistema se ha ejecutado en lo programado. Para el periodo de seguimiento se resalta la ejecución de las siguientes actividades:
- Remisión del formulario para el reporte diario de condiciones de salud en el marco de la Emergencia Sanitaria por COVID-19 y seguimiento al mismo, 
- Seguimiento a la afiliación a ARL de contratistas,
- Revisión anual de los componentes de estructura del SG SST (política, objetivos y responsabilidades específicas),
- Ejecución de las reuniones mensuales del COPASST, 
- Socialización del protocolo de bioseguridad a través de notas por correo electrónico,
- Elaboración y adopción de la matriz de Elementos de Protección Personal - EPP y del formato de entrega de EPP, 
- Remisión del decálogo para el trabajo en casa, 
- En cuanto al programa de capacitación se realizó sensibilización sobre COVID-19, capacitación en nutrición y vida sana, riesgo psicosocial y riesgo biomecánico.
</t>
  </si>
  <si>
    <t>Para el periodo de seguimiento no se programó la realización de evaluaciones médicas.</t>
  </si>
  <si>
    <t>Durante el  trimestre de seguimiento no se registraron o reportaron casos de Accidente de Trabajo y Enfermedad Laboral. Se continua con las actividades de promoción y prevención.</t>
  </si>
  <si>
    <t>Durante el  trimestre de seguimiento no se registraron o reportaron casos de Accidente de Trabajo y Enfermedad Laboral, por tal motivo no se requirió el desarrollo de investigaciones.  Se continua con las actividades de promoción y prevención.</t>
  </si>
  <si>
    <t>Durante el periodo de análisis se gestionó el avance de cuatro (4) acciones de mejora identificadas en el Plan de Mejoramiento del Proceso Gestión de Talento Humano; estas corresponden a:
- Revisión del procedimiento de reporte e investigación de incidentes, accidentes de trabajo y enfermedades laborales.
- Jornada de inducción en SST
- Elaboración del protocolo de uso del Centro de Documentación
- Divulgación del accidente de trabajo registrado en marzo</t>
  </si>
  <si>
    <t>Durante julio de 2020 no se reportó la ocurrencia de accidentes de trabajo. Los trabajadores registrados corresponden a 37 servidores públicos y 32 contratistas.</t>
  </si>
  <si>
    <t>Durante agosto de 2020 no se reportó la ocurrencia de accidentes de trabajo. Los trabajadores registrados corresponden a 37 servidores públicos y 48 contratistas.</t>
  </si>
  <si>
    <t>Durante septiembre de 2020 no se reportó la ocurrencia de accidentes de trabajo. Los trabajadores registrados corresponden a 37 servidores públicos y 57 contratistas.</t>
  </si>
  <si>
    <t>Conforme lo establece la Resolución 312 de 2019 la periodicidad de medición del indicador es anual, no obstante se informa que en el tercer trimestre de la vigencia 2020 no se han registrado accidentes de trabajo mortales.</t>
  </si>
  <si>
    <t>Conforme lo establece la Resolución 312 de 2019 la periodicidad de medición del indicador es anual, no obstante se informa que en el tercer trimestre no se calificaron o diagnosticaron casos de Enfermedad Laboral.</t>
  </si>
  <si>
    <t>Durante el mes se reportaron cuatro (4) días de ausencia laboral debido a incapacidad de origen común de dos (2) servidoras. Por lo anterior, se perdió el 0,4% de días programados de trabajo por incapacidad médica.</t>
  </si>
  <si>
    <t xml:space="preserve">Durante el mes no se reportaron días de ausencia laboral debido a incapacidad médica. </t>
  </si>
  <si>
    <t>Durante el mes se registran 11 días de ausencia laboral debido a incapacidad de origen común de una servidora, la cual esta pendiente por radicar en Talento Humano. Por lo anterior, se perdió el 1% de días programados de trabajo por incapacidad médica.</t>
  </si>
  <si>
    <t>Mediante Resolución 109 de 2020 se designó al mejor servidor público de carrera administrativa, a los mejores servidores públicos de carrera administrativa de cada nivel jerárquico y al mejor servidor público de libre nombramiento y remoción del Instituto para la Investigación Educativa y el Desarrollo Pedagógico – IDEP por el período de evaluación del desempeño comprendido entre el 1 de febrero de 2019 y el 31 de enero de 2020 y se asignan los incentivos no pecuniario correspondientes.
Se realizó la contratación de servicios para el desarrollo de las actividades de bienestar del IDEP para los funcionarios del Instituto y sus familias, esta acción se formalizó mediante contrato 217 de 2020.</t>
  </si>
  <si>
    <t>x</t>
  </si>
  <si>
    <t>En el marco del contrato 040 de 2020 suscrito con la caja de compensación Compensar se ejecutaron las capacitaciones: La nueva normatividad del Código único Disciplinario, Cultura organizacional y comportamientos éticos e integridad, Actualización contratación estatal y Prevención y promoción de la salud. De igual forma por gestión interna se ejecutó Capacitación en Rendición Pública de Cuentas, Inducción y Reinducción Seguridad y Salud en el Trabajo y Gestión Ambiental, Reinducción en Realización de pagos en Tesorería, Reinducción sobre el proceso de Talento Humano, Socialización de la Política de Seguridad y Privacidad de la Información, sensibilización en cuidado de manos, identificación de peligros y riesgos, taller de gestión ambiental y  taller de Buenas letras en el IDEP sobre redacción y ortografía.</t>
  </si>
  <si>
    <t xml:space="preserve">La entidad documento el 100% de los requisitos de estructura conforme lo establecido en el Decreto 1072 de 2015 (Política, Objetivos y Metas, Plan de trabajo, Asignación de responsabilidades, Asignación de recursos, Identificación de peligros, COPASST, Documentación, Diagnóstico de Condiciones de Salud, Prevención y Atención de Emergencias y Plan de Capacitación) </t>
  </si>
  <si>
    <t>La entidad cumple con los requisitos de estructura del SG SST</t>
  </si>
  <si>
    <t>Se adelantó la autoevaluación bajo estándares mínimos del Sistema de Gestión de Seguridad y Salud en el Trabajo SG SST en el módulo SST en línea del SIDEAP y se obtuvo un resultado de 97% de cumplimiento. Se identificó oportunidad de mejora en la documentación de los estándares de adquisiciones y contratación, no obstante, se evidencia el cumplimiento en la aplicación del requisito con la inclusión de especificaciones en Seguridad y Salud en el Trabajo en los procesos de contratación.
Se da cumplimiento a la meta trazada para la vigencia 2020.</t>
  </si>
  <si>
    <t>No se programa propuesta de mejoramiento teniendo en cuenta que ya se esta avanzando en la documentación mencionada.</t>
  </si>
  <si>
    <t>La autoevaluación bajo estándares mínimos del SG SST para la vigencia 2020 es de 97%, lo cual ubica a la entidad en valoración aceptable conforme lo establece la resolución 312 de 2019.</t>
  </si>
  <si>
    <t>Se ejecutó el plan de trabajo anual de Seguridad y Salud en el Trabajo conforme lo programado; durante el cuarto trimestre se desarrollaron las siguientes actividades:
- Seguimiento a las condiciones de salud de los trabajadores en el marco de la emergencia sanitaria por el COVID-19;
- Funcionamiento de los Comités de Convivencia Laboral y Paritario en Seguridad y Salud en el Trabajo; 
- Participación en el simulacro distrital de autoprotección;
- Capacitación en prevención y promoción de la salud "riesgo psicosocial", identificación de peligros y riesgos y cuidado de manos;
- Inducción y Reinducción en Seguridad y Salud en el Trabajo;
- Inspección a un puesto de trabajo con el apoyo de la ARL en cumplimiento de acciones de mejora formuladas en la investigación de la presunta enfermedad laboral calificada en primera instancia hacia el mes de febrero;
- Revisión y socialización de los componentes de estructura del Sistema de Gestión de la Seguridad y Salud en el Trabajo SG SST  (Política de Seguridad y Salud en el Trabajo, Objetivos del SG y Responsabilidades especificas en SST).
- Campaña para la prevención de caídas;
- Auditoria anual del SG SST;
- Diligenciamiento de información en el módulo SST en Línea del SIDEAP;
- Evaluaciones ocupaciones periódicas a 34 funcionarios(as);
- Evaluación del riesgo psicosocial;
- Suscripción de los procesos contractuales para adquisición de elementos de protección personal, insumos de bioseguridad y elementos ergonómicos; 
- Revisión y aprobación del procedimiento de reporte e investigación de incidentes, accidentes de trabajo AT y enfermedades laborales EL y de los formatos investigación de AT e investigación de EL.
- Revisión por la dirección y rendición de cuentas del SG SST.
- Formulación del Plan de Trabajo Anual de SST 2021 en preliminar
- Autoevaluación del SG SST bajo estándares mínimos.
- Actividades de prevención y promoción.</t>
  </si>
  <si>
    <t>Durante 2020 se ejecutó el plan de trabajo anual de SST en un 100%</t>
  </si>
  <si>
    <t xml:space="preserve">Se realizaron 34 evaluaciones ocupaciones periódicas durante el trimestre en el marco del Contrato No. 040 con la caja de compensación familiar. </t>
  </si>
  <si>
    <t>Se ejecutaron las evaluaciones ocupaciones conforme lo programado.</t>
  </si>
  <si>
    <t>Durante la vigencia se reportó un accidente de trabajo leve y una enfermedad laboral calificada en primera instancia por medicina laboral de la EPS Sanitas, la cual se encuentra en controversia debido a la inconformidad de la ARL Seguros Bolívar frente a la calificación de origen en primera oportunidad. Por lo anterior, es importante aclarar que la Enfermedad Laboral aun no esta calificada en firme y el diagnóstico de su origen puede cambiar.</t>
  </si>
  <si>
    <t>Durante la vigencia se investigó un accidente de trabajo y una enfermedad laboral calificada en primera instancia por medicina laboral de la EPS Sanitas, la cual se encuentra en controversia debido a la inconformidad de la ARL Seguros Bolívar frente a la calificación de origen en primera oportunidad. Por lo anterior, es importante aclarar que la Enfermedad Laboral aun no esta calificada en firme y el diagnóstico de su origen puede cambiar.</t>
  </si>
  <si>
    <t>Durante el periodo de análisis se gestionó la ejecución de las siguientes acciones de mejora:
- Campaña de prevención de caídas.
- Revisión del procedimiento de Gestión de compras
- Jornada de inducción y reinducción
- Capacitación en identificación de peligros
- Seguimiento a las condiciones de salud en el marco de la emergencia sanitaria por COVID-19</t>
  </si>
  <si>
    <t>Se ejecutaron las acciones conforme lo programado.</t>
  </si>
  <si>
    <t>Durante octubre de 2020 no se reportó la ocurrencia de accidentes de trabajo. Los trabajadores registrados corresponden a 36 servidores públicos y 70 contratistas.</t>
  </si>
  <si>
    <t>Durante noviembre de 2020 no se reportó la ocurrencia de accidentes de trabajo. Los trabajadores registrados corresponden a 35 servidores públicos y 157 contratistas.</t>
  </si>
  <si>
    <t>Durante diciembre de 2020 no se reportó la ocurrencia de accidentes de trabajo. Los trabajadores registrados corresponden a 36 servidores públicos y 157 contratistas.</t>
  </si>
  <si>
    <t>Durante la vigencia 2020 se registró un accidente de trabajo</t>
  </si>
  <si>
    <t>Durante la vigencia 2020 no se registraron accidentes de trabajo mortales.</t>
  </si>
  <si>
    <t xml:space="preserve">No se establece propuesta de mejoramiento teniendo en cuenta que ya fueron ejecutadas las acciones formuladas en la investigación de la enfermedad laboral; de igual forma, se aclara que la calificación de origen de la enfermedad diagnosticada al trabajador se encuentra en controversia en la junta regional de calificación, debido a la inconformidad de la ARL Seguros Bolívar. </t>
  </si>
  <si>
    <t>Durante el mes se registran 42 días de ausencia laboral debido a incapacidad de origen común de una servidora de la Subdirección Académica (30 días) y de un servidor de la Subdirección Administrativa Financiera y de Control Disciplinario (12 días). Por lo anterior, se perdió el 3,9% de días programados de trabajo por incapacidad médica.
No se establece acción de mejora puntual, teniendo en cuenta que las causas de la incapacidad no se relacionan con el trabajo.</t>
  </si>
  <si>
    <t xml:space="preserve">No se establece propuesta de mejoramiento teniendo en cuenta que el incremento en el porcentaje de ausentismo laboral se debe a la incapacidad prolongada de una servidora a causa de una cirugía de alta complejidad. </t>
  </si>
  <si>
    <t>Durante el mes se registran 34 días de ausencia laboral debido a incapacidad de origen común de una servidora de la Subdirección Académica (30 días) y de dos servidores de la Subdirección Administrativa Financiera y de Control Disciplinario (4 días). Por lo anterior, se perdió el 3,2% de días programados de trabajo por incapacidad médica. No se establece acción de mejora puntual, teniendo en cuenta que las causas de la incapacidad no se relacionan con el trabajo.</t>
  </si>
  <si>
    <t>Durante el mes se registran 30 días de ausencia laboral debido a incapacidad de origen común de una servidora de la Subdirección Académica (30 días), la cual se registra desde el 21 de septiembre de 2020. Por lo anterior, se perdió el 3% de días programados de trabajo por incapacidad médica.  No se establece acción de mejora puntual teniendo en cuenta que las causas de la incapacidad no se relacionan con el trabajo.</t>
  </si>
  <si>
    <t xml:space="preserve">Durante la vigencia se gestionó los temas de ausencia laboral debido a incapacidad. </t>
  </si>
  <si>
    <t xml:space="preserve">Durante la vigencia se evidenció un cumplimiento del 100% de las actividades programadas. </t>
  </si>
  <si>
    <r>
      <t xml:space="preserve">No se reporta la Enfermedad Laboral calificada en primera oportunidad por medicina laboral de la EPS Sanitas, teniendo en cuenta que:
1: la ARL Seguros Bolívar, administradora a la cual se encuentra afiliado el trabajador </t>
    </r>
    <r>
      <rPr>
        <i/>
        <sz val="10"/>
        <rFont val="Arial"/>
        <family val="2"/>
      </rPr>
      <t>manifestó inconformidad frente la calificación en primera oportunidad del origen de la patología Epicondilitis Lateral Izquierda.</t>
    </r>
    <r>
      <rPr>
        <sz val="10"/>
        <rFont val="Arial"/>
        <family val="2"/>
      </rPr>
      <t xml:space="preserve">
2: el IDEP no ha sido notificado de la calificación definitiva por parte de los organismos competentes.
Desde Seguridad y Salud en el Trabajo se realizó el reporte de la calificación en primera oportunidad ante la Dirección Territorial del Ministerio del Trabajo y ante la ARL del trabajador, en cumplimiento de los requisitos legales aplicables; de igual forma, se adelantó la investigación y se ejecutaron acciones de mejora tendientes a prevenir la aparición de lesiones similares en los trabajadores de la Entidad. 
Durante la vigencia 2021 se continuarán desarrollando actividades que contribuyan a la prevención de accidentes de trabajo y enfermedades laborales.
</t>
    </r>
  </si>
  <si>
    <t xml:space="preserve">La enfermedad laboral calificada en primera instancia por medicina laboral de la EPS Sanitas se encuentra en controversia debido a la inconformidad de la ARL Seguros Bolívar frente a la calificación de origen en primera oportunidad.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</si>
</sst>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 numFmtId="174" formatCode="[$-240A]dddd\,\ dd&quot; de &quot;mmmm&quot; de &quot;yyyy"/>
    <numFmt numFmtId="175" formatCode="[$-240A]hh:mm:ss\ AM/PM"/>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
    <numFmt numFmtId="186" formatCode="0.0000%"/>
  </numFmts>
  <fonts count="6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i/>
      <sz val="10"/>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name val="Calibri"/>
      <family val="2"/>
    </font>
    <font>
      <b/>
      <sz val="12"/>
      <color indexed="10"/>
      <name val="Arial Narrow"/>
      <family val="2"/>
    </font>
    <font>
      <sz val="10"/>
      <color indexed="8"/>
      <name val="Calibri"/>
      <family val="0"/>
    </font>
    <font>
      <b/>
      <sz val="12"/>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bottom/>
    </border>
    <border>
      <left style="thin"/>
      <right style="thin"/>
      <top style="medium"/>
      <bottom style="thin"/>
    </border>
    <border>
      <left style="thin"/>
      <right style="medium"/>
      <top style="medium"/>
      <bottom style="thin"/>
    </border>
    <border>
      <left style="medium"/>
      <right/>
      <top style="medium"/>
      <bottom/>
    </border>
    <border>
      <left/>
      <right style="medium"/>
      <top style="medium"/>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thin"/>
    </border>
    <border>
      <left style="thin"/>
      <right style="thin"/>
      <top/>
      <bottom style="medium"/>
    </border>
    <border>
      <left style="medium"/>
      <right style="medium"/>
      <top style="medium"/>
      <bottom/>
    </border>
    <border>
      <left style="thin"/>
      <right style="medium"/>
      <top/>
      <bottom style="medium"/>
    </border>
    <border>
      <left style="thin"/>
      <right style="medium"/>
      <top/>
      <bottom style="thin"/>
    </border>
    <border>
      <left style="thin"/>
      <right style="medium"/>
      <top style="medium"/>
      <bottom style="medium"/>
    </border>
    <border>
      <left style="thin"/>
      <right style="thin"/>
      <top style="medium"/>
      <bottom style="medium"/>
    </border>
    <border>
      <left/>
      <right style="thin"/>
      <top style="medium"/>
      <bottom style="medium"/>
    </border>
    <border>
      <left style="medium"/>
      <right style="thin"/>
      <top/>
      <bottom style="thin"/>
    </border>
    <border>
      <left style="medium"/>
      <right style="thin"/>
      <top style="medium"/>
      <bottom style="medium"/>
    </border>
    <border>
      <left style="thin"/>
      <right/>
      <top style="medium"/>
      <bottom/>
    </border>
    <border>
      <left/>
      <right style="thin"/>
      <top style="medium"/>
      <bottom/>
    </border>
    <border>
      <left style="thin"/>
      <right/>
      <top style="medium"/>
      <bottom style="medium"/>
    </border>
    <border>
      <left style="medium"/>
      <right style="medium"/>
      <top/>
      <bottom style="medium"/>
    </border>
    <border>
      <left style="thin"/>
      <right>
        <color indexed="63"/>
      </right>
      <top style="medium"/>
      <bottom style="thin"/>
    </border>
    <border>
      <left style="thin"/>
      <right>
        <color indexed="63"/>
      </right>
      <top style="thin"/>
      <bottom style="thin"/>
    </border>
    <border>
      <left style="thin"/>
      <right/>
      <top style="thin"/>
      <bottom style="medium"/>
    </border>
    <border>
      <left/>
      <right style="medium"/>
      <top/>
      <bottom style="medium"/>
    </border>
    <border>
      <left style="medium"/>
      <right style="medium"/>
      <top/>
      <bottom/>
    </border>
    <border>
      <left style="thin"/>
      <right/>
      <top/>
      <bottom/>
    </border>
    <border>
      <left/>
      <right style="thin"/>
      <top/>
      <bottom/>
    </border>
    <border>
      <left style="thin"/>
      <right/>
      <top/>
      <bottom style="medium"/>
    </border>
    <border>
      <left/>
      <right style="thin"/>
      <top/>
      <bottom style="medium"/>
    </border>
    <border>
      <left/>
      <right/>
      <top style="thin"/>
      <bottom style="medium"/>
    </border>
    <border>
      <left/>
      <right style="thin"/>
      <top style="thin"/>
      <bottom style="medium"/>
    </border>
    <border>
      <left style="medium"/>
      <right style="thin"/>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0" fillId="21" borderId="7" applyNumberFormat="0" applyAlignment="0" applyProtection="0"/>
    <xf numFmtId="9" fontId="0" fillId="0" borderId="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6" fillId="0" borderId="9" applyNumberFormat="0" applyFill="0" applyAlignment="0" applyProtection="0"/>
    <xf numFmtId="0" fontId="55" fillId="0" borderId="10" applyNumberFormat="0" applyFill="0" applyAlignment="0" applyProtection="0"/>
  </cellStyleXfs>
  <cellXfs count="50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9"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6" fillId="30" borderId="0" xfId="0" applyFont="1" applyFill="1" applyAlignment="1">
      <alignment horizontal="center" vertical="center" wrapText="1"/>
    </xf>
    <xf numFmtId="0" fontId="40" fillId="0" borderId="0" xfId="0" applyFont="1" applyFill="1" applyBorder="1" applyAlignment="1" applyProtection="1">
      <alignment horizontal="center" vertical="center" wrapText="1"/>
      <protection/>
    </xf>
    <xf numFmtId="0" fontId="6" fillId="0" borderId="13" xfId="61" applyNumberFormat="1" applyFont="1" applyBorder="1" applyAlignment="1">
      <alignment horizontal="center" vertical="center"/>
    </xf>
    <xf numFmtId="0" fontId="6" fillId="0" borderId="14" xfId="61" applyNumberFormat="1" applyFont="1" applyBorder="1" applyAlignment="1">
      <alignment horizontal="center" vertical="center"/>
    </xf>
    <xf numFmtId="0" fontId="7" fillId="0" borderId="14" xfId="61" applyNumberFormat="1" applyFont="1" applyBorder="1" applyAlignment="1">
      <alignment horizontal="center" vertical="center"/>
    </xf>
    <xf numFmtId="0" fontId="0" fillId="0" borderId="14" xfId="61" applyNumberFormat="1" applyFont="1" applyBorder="1" applyAlignment="1">
      <alignment horizontal="center" vertical="center" wrapText="1"/>
    </xf>
    <xf numFmtId="0" fontId="0" fillId="0" borderId="15" xfId="61"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7"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5" fillId="6" borderId="17" xfId="19" applyFont="1" applyBorder="1" applyAlignment="1">
      <alignment horizontal="center" vertical="center"/>
    </xf>
    <xf numFmtId="0" fontId="55" fillId="6" borderId="18" xfId="19" applyFont="1" applyBorder="1" applyAlignment="1">
      <alignment horizontal="center" vertical="center"/>
    </xf>
    <xf numFmtId="3" fontId="39" fillId="6" borderId="19" xfId="19" applyNumberFormat="1" applyBorder="1" applyAlignment="1">
      <alignment horizontal="center" vertical="center" wrapText="1"/>
    </xf>
    <xf numFmtId="0" fontId="55" fillId="6" borderId="20" xfId="19" applyFont="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1"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9" applyFont="1" applyFill="1" applyBorder="1" applyAlignment="1">
      <alignment horizontal="center" vertical="center" wrapText="1"/>
    </xf>
    <xf numFmtId="9" fontId="2" fillId="30" borderId="16" xfId="59" applyFont="1" applyFill="1" applyBorder="1" applyAlignment="1">
      <alignment horizontal="center" vertical="center" wrapText="1"/>
    </xf>
    <xf numFmtId="9" fontId="39" fillId="6" borderId="22" xfId="19" applyNumberFormat="1" applyBorder="1" applyAlignment="1">
      <alignment horizontal="center" vertical="center"/>
    </xf>
    <xf numFmtId="9" fontId="3" fillId="40" borderId="16" xfId="59"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9"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2" fillId="30" borderId="16" xfId="0" applyFont="1" applyFill="1" applyBorder="1" applyAlignment="1">
      <alignment vertical="center" wrapText="1"/>
    </xf>
    <xf numFmtId="0" fontId="2" fillId="30" borderId="25" xfId="0" applyFont="1" applyFill="1" applyBorder="1" applyAlignment="1">
      <alignment vertical="center" wrapText="1"/>
    </xf>
    <xf numFmtId="9" fontId="2" fillId="37" borderId="24" xfId="59" applyFont="1" applyFill="1" applyBorder="1" applyAlignment="1">
      <alignment horizontal="center" vertical="center" wrapText="1"/>
    </xf>
    <xf numFmtId="9" fontId="2" fillId="37" borderId="25" xfId="59" applyFont="1" applyFill="1" applyBorder="1" applyAlignment="1">
      <alignment horizontal="center" vertical="center" wrapText="1"/>
    </xf>
    <xf numFmtId="9" fontId="2" fillId="34" borderId="0" xfId="59" applyFont="1" applyFill="1" applyBorder="1" applyAlignment="1">
      <alignment horizontal="center" vertical="center" wrapText="1"/>
    </xf>
    <xf numFmtId="173" fontId="2" fillId="38" borderId="24" xfId="59" applyNumberFormat="1" applyFont="1" applyFill="1" applyBorder="1" applyAlignment="1">
      <alignment horizontal="center" vertical="center" wrapText="1"/>
    </xf>
    <xf numFmtId="173" fontId="2" fillId="38" borderId="25" xfId="59"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9" fontId="2" fillId="37" borderId="2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9" fontId="2" fillId="38" borderId="25"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9" fontId="2" fillId="39" borderId="15" xfId="0" applyNumberFormat="1"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9" fontId="39" fillId="34" borderId="22" xfId="19" applyNumberFormat="1" applyFill="1" applyBorder="1" applyAlignment="1">
      <alignment horizontal="center" vertical="center"/>
    </xf>
    <xf numFmtId="1" fontId="2" fillId="30" borderId="5" xfId="59"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0" fillId="0" borderId="0" xfId="57" applyBorder="1" applyAlignment="1">
      <alignment horizontal="center" vertical="center" wrapText="1"/>
      <protection/>
    </xf>
    <xf numFmtId="0" fontId="0" fillId="0" borderId="0" xfId="57" applyFont="1" applyBorder="1" applyAlignment="1">
      <alignment horizontal="center" vertical="center" wrapText="1"/>
      <protection/>
    </xf>
    <xf numFmtId="9" fontId="39" fillId="6" borderId="12" xfId="19" applyNumberFormat="1" applyBorder="1" applyAlignment="1">
      <alignment horizontal="center" vertical="center"/>
    </xf>
    <xf numFmtId="0" fontId="6" fillId="34" borderId="5" xfId="0" applyFont="1" applyFill="1" applyBorder="1" applyAlignment="1">
      <alignment horizontal="center" vertical="center" wrapText="1"/>
    </xf>
    <xf numFmtId="9" fontId="39" fillId="6" borderId="19" xfId="19" applyNumberFormat="1" applyBorder="1" applyAlignment="1">
      <alignment horizontal="center" vertical="center"/>
    </xf>
    <xf numFmtId="9" fontId="39" fillId="34" borderId="12" xfId="19" applyNumberFormat="1" applyFill="1" applyBorder="1" applyAlignment="1">
      <alignment horizontal="center" vertical="center"/>
    </xf>
    <xf numFmtId="0" fontId="57" fillId="41" borderId="28" xfId="19" applyFont="1" applyFill="1" applyBorder="1" applyAlignment="1">
      <alignment horizontal="center" vertical="center" wrapText="1"/>
    </xf>
    <xf numFmtId="0" fontId="57" fillId="41" borderId="29" xfId="19" applyFont="1" applyFill="1" applyBorder="1" applyAlignment="1">
      <alignment horizontal="center" vertical="center" wrapText="1"/>
    </xf>
    <xf numFmtId="9" fontId="57" fillId="41" borderId="29" xfId="19" applyNumberFormat="1" applyFont="1" applyFill="1" applyBorder="1" applyAlignment="1">
      <alignment horizontal="center" vertical="center" wrapText="1"/>
    </xf>
    <xf numFmtId="9" fontId="57" fillId="41" borderId="30" xfId="19" applyNumberFormat="1" applyFont="1" applyFill="1" applyBorder="1" applyAlignment="1">
      <alignment horizontal="center" vertical="center" wrapText="1"/>
    </xf>
    <xf numFmtId="0" fontId="39" fillId="6" borderId="12" xfId="19" applyNumberFormat="1" applyBorder="1" applyAlignment="1">
      <alignment horizontal="center" vertical="center"/>
    </xf>
    <xf numFmtId="9" fontId="39" fillId="34" borderId="31" xfId="19" applyNumberFormat="1" applyFill="1" applyBorder="1" applyAlignment="1">
      <alignment horizontal="center" vertical="center"/>
    </xf>
    <xf numFmtId="9" fontId="39" fillId="34" borderId="19" xfId="19" applyNumberFormat="1" applyFill="1" applyBorder="1" applyAlignment="1">
      <alignment horizontal="center" vertical="center"/>
    </xf>
    <xf numFmtId="9" fontId="39" fillId="34" borderId="32" xfId="19" applyNumberFormat="1" applyFill="1" applyBorder="1" applyAlignment="1">
      <alignment horizontal="center" vertical="center"/>
    </xf>
    <xf numFmtId="0" fontId="3" fillId="36" borderId="5" xfId="0" applyFont="1" applyFill="1" applyBorder="1" applyAlignment="1" applyProtection="1">
      <alignment horizontal="left" vertical="center" wrapText="1"/>
      <protection hidden="1"/>
    </xf>
    <xf numFmtId="10" fontId="2" fillId="38" borderId="25"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2" fillId="34" borderId="25" xfId="0"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0" xfId="57" applyFont="1" applyBorder="1" applyAlignment="1">
      <alignment horizontal="center" vertical="center" wrapText="1"/>
      <protection/>
    </xf>
    <xf numFmtId="0" fontId="7" fillId="0" borderId="14" xfId="61" applyNumberFormat="1" applyFont="1" applyBorder="1" applyAlignment="1">
      <alignment vertical="center"/>
    </xf>
    <xf numFmtId="0" fontId="3" fillId="30" borderId="0" xfId="0" applyFont="1" applyFill="1" applyBorder="1" applyAlignment="1">
      <alignment vertical="center" wrapText="1"/>
    </xf>
    <xf numFmtId="0" fontId="2" fillId="34" borderId="0" xfId="0" applyFont="1" applyFill="1" applyBorder="1" applyAlignment="1">
      <alignment vertical="center" wrapText="1"/>
    </xf>
    <xf numFmtId="9" fontId="3" fillId="40" borderId="16" xfId="59" applyFont="1" applyFill="1" applyBorder="1" applyAlignment="1">
      <alignment vertical="center" wrapText="1"/>
    </xf>
    <xf numFmtId="9" fontId="2" fillId="30" borderId="16" xfId="59" applyFont="1" applyFill="1" applyBorder="1" applyAlignment="1">
      <alignment vertical="center" wrapText="1"/>
    </xf>
    <xf numFmtId="0" fontId="2" fillId="0" borderId="5" xfId="0" applyFont="1" applyFill="1" applyBorder="1" applyAlignment="1">
      <alignment vertical="center" wrapText="1"/>
    </xf>
    <xf numFmtId="0" fontId="2" fillId="34" borderId="0" xfId="0" applyFont="1" applyFill="1" applyAlignment="1">
      <alignment vertical="center" wrapText="1"/>
    </xf>
    <xf numFmtId="0" fontId="2" fillId="37" borderId="24" xfId="0" applyNumberFormat="1" applyFont="1" applyFill="1" applyBorder="1" applyAlignment="1">
      <alignment horizontal="center" vertical="center" wrapText="1"/>
    </xf>
    <xf numFmtId="0" fontId="2" fillId="37" borderId="16" xfId="0" applyNumberFormat="1" applyFont="1" applyFill="1" applyBorder="1" applyAlignment="1" applyProtection="1">
      <alignment horizontal="center" vertical="center" wrapText="1"/>
      <protection hidden="1"/>
    </xf>
    <xf numFmtId="0" fontId="2" fillId="37" borderId="25" xfId="0" applyNumberFormat="1" applyFont="1" applyFill="1" applyBorder="1" applyAlignment="1">
      <alignment horizontal="center" vertical="center" wrapText="1"/>
    </xf>
    <xf numFmtId="0" fontId="2" fillId="38" borderId="24" xfId="0" applyNumberFormat="1" applyFont="1" applyFill="1" applyBorder="1" applyAlignment="1">
      <alignment horizontal="center" vertical="center" wrapText="1"/>
    </xf>
    <xf numFmtId="0" fontId="2" fillId="38" borderId="16" xfId="0" applyNumberFormat="1" applyFont="1" applyFill="1" applyBorder="1" applyAlignment="1" applyProtection="1">
      <alignment horizontal="center" vertical="center" wrapText="1"/>
      <protection hidden="1"/>
    </xf>
    <xf numFmtId="0" fontId="2" fillId="38" borderId="25" xfId="0" applyNumberFormat="1"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33" fillId="6" borderId="33" xfId="59" applyNumberFormat="1" applyFont="1" applyFill="1" applyBorder="1" applyAlignment="1">
      <alignment horizontal="center" vertical="center" wrapText="1"/>
    </xf>
    <xf numFmtId="0" fontId="33" fillId="6" borderId="12" xfId="59" applyNumberFormat="1" applyFont="1" applyFill="1" applyBorder="1" applyAlignment="1">
      <alignment horizontal="center" vertical="center" wrapText="1"/>
    </xf>
    <xf numFmtId="0" fontId="33" fillId="6" borderId="19" xfId="59" applyNumberFormat="1" applyFont="1" applyFill="1" applyBorder="1" applyAlignment="1">
      <alignment horizontal="center" vertical="center" wrapText="1"/>
    </xf>
    <xf numFmtId="0" fontId="33" fillId="6" borderId="22" xfId="59" applyNumberFormat="1" applyFont="1" applyFill="1" applyBorder="1" applyAlignment="1">
      <alignment horizontal="center" vertical="center" wrapText="1"/>
    </xf>
    <xf numFmtId="0" fontId="33" fillId="6" borderId="34" xfId="59" applyNumberFormat="1" applyFont="1" applyFill="1" applyBorder="1" applyAlignment="1">
      <alignment horizontal="center" vertical="center" wrapText="1"/>
    </xf>
    <xf numFmtId="0" fontId="2" fillId="30" borderId="5" xfId="59" applyNumberFormat="1" applyFont="1" applyFill="1" applyBorder="1" applyAlignment="1">
      <alignment horizontal="center" vertical="center" wrapText="1"/>
    </xf>
    <xf numFmtId="9" fontId="2" fillId="30" borderId="5" xfId="59"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3" fillId="0" borderId="0" xfId="59" applyNumberFormat="1"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39" fillId="34" borderId="36" xfId="22" applyNumberFormat="1" applyFill="1" applyBorder="1" applyAlignment="1">
      <alignment horizontal="center" vertical="center"/>
    </xf>
    <xf numFmtId="10" fontId="39" fillId="34" borderId="34" xfId="22" applyNumberFormat="1" applyFill="1" applyBorder="1" applyAlignment="1">
      <alignment horizontal="center" vertical="center"/>
    </xf>
    <xf numFmtId="3" fontId="39" fillId="6" borderId="34" xfId="22" applyNumberFormat="1" applyBorder="1" applyAlignment="1">
      <alignment horizontal="center" vertical="center" wrapText="1"/>
    </xf>
    <xf numFmtId="9" fontId="39" fillId="6" borderId="34" xfId="22" applyNumberFormat="1" applyBorder="1" applyAlignment="1">
      <alignment horizontal="center" vertical="center"/>
    </xf>
    <xf numFmtId="0" fontId="55" fillId="6" borderId="18" xfId="22" applyFont="1" applyBorder="1" applyAlignment="1">
      <alignment horizontal="center" vertical="center"/>
    </xf>
    <xf numFmtId="9" fontId="39" fillId="34" borderId="37" xfId="22" applyNumberFormat="1" applyFill="1" applyBorder="1" applyAlignment="1">
      <alignment horizontal="center" vertical="center"/>
    </xf>
    <xf numFmtId="10" fontId="39" fillId="34" borderId="33" xfId="22" applyNumberFormat="1" applyFill="1" applyBorder="1" applyAlignment="1">
      <alignment horizontal="center" vertical="center"/>
    </xf>
    <xf numFmtId="3" fontId="39" fillId="6" borderId="33" xfId="22" applyNumberFormat="1" applyBorder="1" applyAlignment="1">
      <alignment horizontal="center" vertical="center" wrapText="1"/>
    </xf>
    <xf numFmtId="9" fontId="39" fillId="6" borderId="33" xfId="22" applyNumberFormat="1" applyBorder="1" applyAlignment="1">
      <alignment horizontal="center" vertical="center"/>
    </xf>
    <xf numFmtId="0" fontId="55" fillId="6" borderId="17" xfId="22" applyFont="1" applyBorder="1" applyAlignment="1">
      <alignment horizontal="center" vertical="center"/>
    </xf>
    <xf numFmtId="9" fontId="39" fillId="34" borderId="23" xfId="22" applyNumberFormat="1" applyFill="1" applyBorder="1" applyAlignment="1">
      <alignment horizontal="center" vertical="center"/>
    </xf>
    <xf numFmtId="10" fontId="39" fillId="34" borderId="22" xfId="22" applyNumberFormat="1" applyFill="1" applyBorder="1" applyAlignment="1">
      <alignment horizontal="center" vertical="center"/>
    </xf>
    <xf numFmtId="3" fontId="39" fillId="6" borderId="22" xfId="22" applyNumberFormat="1" applyBorder="1" applyAlignment="1">
      <alignment horizontal="center" vertical="center" wrapText="1"/>
    </xf>
    <xf numFmtId="9" fontId="39" fillId="6" borderId="22" xfId="22" applyNumberFormat="1" applyBorder="1" applyAlignment="1">
      <alignment horizontal="center" vertical="center"/>
    </xf>
    <xf numFmtId="0" fontId="55" fillId="6" borderId="20" xfId="22" applyFont="1" applyBorder="1" applyAlignment="1">
      <alignment horizontal="center" vertical="center"/>
    </xf>
    <xf numFmtId="9" fontId="57" fillId="41" borderId="38" xfId="22" applyNumberFormat="1" applyFont="1" applyFill="1" applyBorder="1" applyAlignment="1">
      <alignment horizontal="center" vertical="center" wrapText="1"/>
    </xf>
    <xf numFmtId="9" fontId="57" fillId="41" borderId="39" xfId="22" applyNumberFormat="1" applyFont="1" applyFill="1" applyBorder="1" applyAlignment="1">
      <alignment horizontal="center" vertical="center" wrapText="1"/>
    </xf>
    <xf numFmtId="0" fontId="57" fillId="41" borderId="39" xfId="22" applyFont="1" applyFill="1" applyBorder="1" applyAlignment="1">
      <alignment horizontal="center" vertical="center" wrapText="1"/>
    </xf>
    <xf numFmtId="0" fontId="57" fillId="41" borderId="40" xfId="22" applyFont="1" applyFill="1" applyBorder="1" applyAlignment="1">
      <alignment horizontal="center" vertical="center" wrapText="1"/>
    </xf>
    <xf numFmtId="0" fontId="57" fillId="41" borderId="5" xfId="22" applyFont="1" applyFill="1" applyBorder="1" applyAlignment="1">
      <alignment horizontal="center" vertical="center" wrapText="1"/>
    </xf>
    <xf numFmtId="9" fontId="39" fillId="34" borderId="31" xfId="22" applyNumberFormat="1" applyFill="1" applyBorder="1" applyAlignment="1">
      <alignment horizontal="center" vertical="center"/>
    </xf>
    <xf numFmtId="9" fontId="39" fillId="34" borderId="19" xfId="22" applyNumberFormat="1" applyFill="1" applyBorder="1" applyAlignment="1">
      <alignment horizontal="center" vertical="center"/>
    </xf>
    <xf numFmtId="0" fontId="39" fillId="6" borderId="19" xfId="22" applyBorder="1" applyAlignment="1">
      <alignment horizontal="center" vertical="center" wrapText="1"/>
    </xf>
    <xf numFmtId="9" fontId="39" fillId="6" borderId="19" xfId="22" applyNumberFormat="1" applyBorder="1" applyAlignment="1">
      <alignment horizontal="center" vertical="center"/>
    </xf>
    <xf numFmtId="9" fontId="39" fillId="34" borderId="12" xfId="22" applyNumberFormat="1" applyFill="1" applyBorder="1" applyAlignment="1">
      <alignment horizontal="center" vertical="center"/>
    </xf>
    <xf numFmtId="0" fontId="39" fillId="6" borderId="12" xfId="22" applyBorder="1" applyAlignment="1">
      <alignment horizontal="center" vertical="center" wrapText="1"/>
    </xf>
    <xf numFmtId="9" fontId="39" fillId="6" borderId="12" xfId="22" applyNumberFormat="1" applyBorder="1" applyAlignment="1">
      <alignment horizontal="center" vertical="center"/>
    </xf>
    <xf numFmtId="9" fontId="39" fillId="34" borderId="33" xfId="22" applyNumberFormat="1" applyFill="1" applyBorder="1" applyAlignment="1">
      <alignment horizontal="center" vertical="center"/>
    </xf>
    <xf numFmtId="0" fontId="39" fillId="6" borderId="33" xfId="22" applyBorder="1" applyAlignment="1">
      <alignment horizontal="center" vertical="center" wrapText="1"/>
    </xf>
    <xf numFmtId="0" fontId="55" fillId="6" borderId="41" xfId="22" applyFont="1" applyBorder="1" applyAlignment="1">
      <alignment horizontal="center" vertical="center"/>
    </xf>
    <xf numFmtId="0" fontId="57" fillId="41" borderId="42" xfId="22" applyFont="1" applyFill="1" applyBorder="1" applyAlignment="1">
      <alignment horizontal="center" vertical="center" wrapText="1"/>
    </xf>
    <xf numFmtId="0" fontId="57" fillId="41" borderId="28" xfId="22" applyFont="1" applyFill="1" applyBorder="1" applyAlignment="1">
      <alignment horizontal="center" vertical="center" wrapText="1"/>
    </xf>
    <xf numFmtId="0" fontId="57" fillId="41" borderId="29" xfId="22" applyFont="1" applyFill="1" applyBorder="1" applyAlignment="1">
      <alignment horizontal="center" vertical="center" wrapText="1"/>
    </xf>
    <xf numFmtId="9" fontId="57" fillId="41" borderId="29" xfId="22" applyNumberFormat="1" applyFont="1" applyFill="1" applyBorder="1" applyAlignment="1">
      <alignment horizontal="center" vertical="center" wrapText="1"/>
    </xf>
    <xf numFmtId="9" fontId="57" fillId="41" borderId="30" xfId="22" applyNumberFormat="1" applyFont="1" applyFill="1" applyBorder="1" applyAlignment="1">
      <alignment horizontal="center" vertical="center" wrapText="1"/>
    </xf>
    <xf numFmtId="0" fontId="39" fillId="6" borderId="22" xfId="59" applyNumberFormat="1" applyFont="1" applyFill="1" applyBorder="1" applyAlignment="1">
      <alignment horizontal="center" vertical="center" wrapText="1"/>
    </xf>
    <xf numFmtId="9" fontId="39" fillId="34" borderId="29" xfId="22" applyNumberFormat="1" applyFill="1" applyBorder="1" applyAlignment="1">
      <alignment horizontal="center" vertical="center"/>
    </xf>
    <xf numFmtId="0" fontId="39" fillId="6" borderId="12" xfId="59" applyNumberFormat="1" applyFont="1" applyFill="1" applyBorder="1" applyAlignment="1">
      <alignment horizontal="center" vertical="center" wrapText="1"/>
    </xf>
    <xf numFmtId="0" fontId="39" fillId="6" borderId="19" xfId="22" applyNumberFormat="1" applyBorder="1" applyAlignment="1">
      <alignment horizontal="center" vertical="center"/>
    </xf>
    <xf numFmtId="3" fontId="39" fillId="6" borderId="19" xfId="22" applyNumberFormat="1" applyBorder="1" applyAlignment="1">
      <alignment horizontal="center" vertical="center" wrapText="1"/>
    </xf>
    <xf numFmtId="0" fontId="57" fillId="41" borderId="43" xfId="22" applyFont="1" applyFill="1" applyBorder="1" applyAlignment="1">
      <alignment horizontal="center" vertical="center" wrapText="1"/>
    </xf>
    <xf numFmtId="9" fontId="57" fillId="41" borderId="44" xfId="22" applyNumberFormat="1" applyFont="1" applyFill="1" applyBorder="1" applyAlignment="1">
      <alignment horizontal="center" vertical="center" wrapText="1"/>
    </xf>
    <xf numFmtId="0" fontId="57" fillId="6" borderId="20" xfId="22" applyFont="1" applyBorder="1" applyAlignment="1">
      <alignment horizontal="center" vertical="center"/>
    </xf>
    <xf numFmtId="0" fontId="39" fillId="6" borderId="22" xfId="22" applyNumberFormat="1" applyBorder="1" applyAlignment="1">
      <alignment horizontal="center" vertical="center"/>
    </xf>
    <xf numFmtId="0" fontId="57" fillId="6" borderId="17" xfId="22" applyFont="1" applyBorder="1" applyAlignment="1">
      <alignment horizontal="center" vertical="center"/>
    </xf>
    <xf numFmtId="0" fontId="39" fillId="6" borderId="12" xfId="22" applyNumberFormat="1" applyBorder="1" applyAlignment="1">
      <alignment horizontal="center" vertical="center"/>
    </xf>
    <xf numFmtId="3" fontId="39" fillId="6" borderId="12" xfId="22" applyNumberFormat="1" applyBorder="1" applyAlignment="1">
      <alignment horizontal="center" vertical="center" wrapText="1"/>
    </xf>
    <xf numFmtId="0" fontId="57" fillId="6" borderId="18" xfId="22" applyFont="1" applyBorder="1" applyAlignment="1">
      <alignment horizontal="center" vertical="center"/>
    </xf>
    <xf numFmtId="2" fontId="39" fillId="34" borderId="19" xfId="22" applyNumberFormat="1" applyFill="1" applyBorder="1" applyAlignment="1">
      <alignment horizontal="center" vertical="center"/>
    </xf>
    <xf numFmtId="2" fontId="39" fillId="34" borderId="32" xfId="22" applyNumberFormat="1" applyFill="1" applyBorder="1" applyAlignment="1">
      <alignment horizontal="center" vertical="center"/>
    </xf>
    <xf numFmtId="0" fontId="39" fillId="6" borderId="33" xfId="22" applyNumberFormat="1" applyBorder="1" applyAlignment="1">
      <alignment horizontal="center" vertical="center"/>
    </xf>
    <xf numFmtId="0" fontId="39" fillId="6" borderId="33" xfId="59" applyNumberFormat="1" applyFont="1" applyFill="1" applyBorder="1" applyAlignment="1">
      <alignment horizontal="center" vertical="center" wrapText="1"/>
    </xf>
    <xf numFmtId="1" fontId="39" fillId="34" borderId="37" xfId="22" applyNumberFormat="1" applyFill="1" applyBorder="1" applyAlignment="1">
      <alignment horizontal="center" vertical="center"/>
    </xf>
    <xf numFmtId="1" fontId="39" fillId="34" borderId="12" xfId="22" applyNumberFormat="1" applyFill="1" applyBorder="1" applyAlignment="1">
      <alignment horizontal="center" vertical="center"/>
    </xf>
    <xf numFmtId="1" fontId="39" fillId="34" borderId="31" xfId="22" applyNumberFormat="1" applyFill="1" applyBorder="1" applyAlignment="1">
      <alignment horizontal="center" vertical="center"/>
    </xf>
    <xf numFmtId="1" fontId="39" fillId="34" borderId="19" xfId="22" applyNumberFormat="1" applyFill="1" applyBorder="1" applyAlignment="1">
      <alignment horizontal="center" vertical="center"/>
    </xf>
    <xf numFmtId="1" fontId="39" fillId="34" borderId="32" xfId="22" applyNumberFormat="1" applyFill="1" applyBorder="1" applyAlignment="1">
      <alignment horizontal="center" vertical="center"/>
    </xf>
    <xf numFmtId="0" fontId="57" fillId="41" borderId="24" xfId="22" applyFont="1" applyFill="1" applyBorder="1" applyAlignment="1">
      <alignment horizontal="center" vertical="center" wrapText="1"/>
    </xf>
    <xf numFmtId="0" fontId="57" fillId="41" borderId="35" xfId="22" applyFont="1" applyFill="1" applyBorder="1" applyAlignment="1">
      <alignment horizontal="center" vertical="center" wrapText="1"/>
    </xf>
    <xf numFmtId="0" fontId="57" fillId="41" borderId="44" xfId="22" applyFont="1" applyFill="1" applyBorder="1" applyAlignment="1">
      <alignment horizontal="center" vertical="center" wrapText="1"/>
    </xf>
    <xf numFmtId="9" fontId="57" fillId="41" borderId="35" xfId="22" applyNumberFormat="1" applyFont="1" applyFill="1" applyBorder="1" applyAlignment="1">
      <alignment horizontal="center" vertical="center" wrapText="1"/>
    </xf>
    <xf numFmtId="9" fontId="57" fillId="41" borderId="25" xfId="22" applyNumberFormat="1" applyFont="1" applyFill="1" applyBorder="1" applyAlignment="1">
      <alignment horizontal="center" vertical="center" wrapText="1"/>
    </xf>
    <xf numFmtId="49" fontId="39" fillId="6" borderId="22" xfId="22" applyNumberFormat="1" applyBorder="1" applyAlignment="1">
      <alignment horizontal="center" vertical="center"/>
    </xf>
    <xf numFmtId="1" fontId="39" fillId="6" borderId="22" xfId="22" applyNumberFormat="1" applyBorder="1" applyAlignment="1">
      <alignment horizontal="center" vertical="center"/>
    </xf>
    <xf numFmtId="0" fontId="39" fillId="6" borderId="22" xfId="22" applyBorder="1" applyAlignment="1">
      <alignment horizontal="center" vertical="center" wrapText="1"/>
    </xf>
    <xf numFmtId="0" fontId="39" fillId="6" borderId="16" xfId="22" applyBorder="1" applyAlignment="1">
      <alignment horizontal="center" vertical="center" wrapText="1"/>
    </xf>
    <xf numFmtId="49" fontId="39" fillId="6" borderId="12" xfId="22" applyNumberFormat="1" applyBorder="1" applyAlignment="1">
      <alignment horizontal="center" vertical="center"/>
    </xf>
    <xf numFmtId="1" fontId="39" fillId="6" borderId="33" xfId="22" applyNumberFormat="1" applyBorder="1" applyAlignment="1">
      <alignment horizontal="center" vertical="center"/>
    </xf>
    <xf numFmtId="49" fontId="39" fillId="6" borderId="19" xfId="22" applyNumberFormat="1" applyBorder="1" applyAlignment="1">
      <alignment horizontal="center" vertical="center"/>
    </xf>
    <xf numFmtId="1" fontId="39" fillId="6" borderId="19" xfId="22" applyNumberFormat="1" applyBorder="1" applyAlignment="1">
      <alignment horizontal="center" vertical="center"/>
    </xf>
    <xf numFmtId="0" fontId="57" fillId="0" borderId="0" xfId="22" applyFont="1" applyFill="1" applyBorder="1" applyAlignment="1">
      <alignment horizontal="center" vertical="center"/>
    </xf>
    <xf numFmtId="49" fontId="39" fillId="0" borderId="0" xfId="22" applyNumberFormat="1" applyFill="1" applyBorder="1" applyAlignment="1">
      <alignment horizontal="center" vertical="center"/>
    </xf>
    <xf numFmtId="1" fontId="39" fillId="0" borderId="0" xfId="22" applyNumberFormat="1" applyFill="1" applyBorder="1" applyAlignment="1">
      <alignment horizontal="center" vertical="center"/>
    </xf>
    <xf numFmtId="0" fontId="39" fillId="0" borderId="0" xfId="59" applyNumberFormat="1" applyFont="1" applyFill="1" applyBorder="1" applyAlignment="1">
      <alignment horizontal="center" vertical="center" wrapText="1"/>
    </xf>
    <xf numFmtId="0" fontId="39" fillId="0" borderId="0" xfId="22" applyFill="1" applyBorder="1" applyAlignment="1">
      <alignment horizontal="center" vertical="center" wrapText="1"/>
    </xf>
    <xf numFmtId="2" fontId="39" fillId="0" borderId="0" xfId="22" applyNumberFormat="1" applyFill="1" applyBorder="1" applyAlignment="1">
      <alignment horizontal="center" vertical="center"/>
    </xf>
    <xf numFmtId="0" fontId="57" fillId="41" borderId="13" xfId="22" applyFont="1" applyFill="1" applyBorder="1" applyAlignment="1">
      <alignment horizontal="center" vertical="center" wrapText="1"/>
    </xf>
    <xf numFmtId="0" fontId="57" fillId="41" borderId="45" xfId="22" applyFont="1" applyFill="1" applyBorder="1" applyAlignment="1">
      <alignment horizontal="center" vertical="center" wrapText="1"/>
    </xf>
    <xf numFmtId="9" fontId="57" fillId="41" borderId="5" xfId="22" applyNumberFormat="1" applyFont="1" applyFill="1" applyBorder="1" applyAlignment="1">
      <alignment horizontal="center" vertical="center" wrapText="1"/>
    </xf>
    <xf numFmtId="9" fontId="57" fillId="41" borderId="15" xfId="22" applyNumberFormat="1" applyFont="1" applyFill="1" applyBorder="1" applyAlignment="1">
      <alignment horizontal="center" vertical="center" wrapText="1"/>
    </xf>
    <xf numFmtId="0" fontId="57" fillId="0" borderId="0" xfId="22" applyFont="1" applyFill="1" applyBorder="1" applyAlignment="1">
      <alignment horizontal="center" vertical="center" wrapText="1"/>
    </xf>
    <xf numFmtId="9" fontId="57" fillId="0" borderId="0" xfId="22" applyNumberFormat="1" applyFont="1" applyFill="1" applyBorder="1" applyAlignment="1">
      <alignment horizontal="center" vertical="center" wrapText="1"/>
    </xf>
    <xf numFmtId="1" fontId="39" fillId="34" borderId="23" xfId="22" applyNumberFormat="1" applyFill="1" applyBorder="1" applyAlignment="1">
      <alignment horizontal="center" vertical="center"/>
    </xf>
    <xf numFmtId="0" fontId="39" fillId="0" borderId="0" xfId="22" applyNumberFormat="1" applyFill="1" applyBorder="1" applyAlignment="1">
      <alignment horizontal="center" vertical="center"/>
    </xf>
    <xf numFmtId="0" fontId="55" fillId="0" borderId="11" xfId="22" applyFont="1" applyFill="1" applyBorder="1" applyAlignment="1">
      <alignment horizontal="center" vertical="center"/>
    </xf>
    <xf numFmtId="3" fontId="39" fillId="0" borderId="0" xfId="22" applyNumberFormat="1" applyFill="1" applyBorder="1" applyAlignment="1">
      <alignment horizontal="center" vertical="center" wrapText="1"/>
    </xf>
    <xf numFmtId="2" fontId="39" fillId="34" borderId="0" xfId="22" applyNumberFormat="1" applyFill="1" applyBorder="1" applyAlignment="1">
      <alignment horizontal="center" vertical="center"/>
    </xf>
    <xf numFmtId="9" fontId="39" fillId="34" borderId="0" xfId="52" applyNumberFormat="1" applyFont="1" applyFill="1" applyBorder="1" applyAlignment="1">
      <alignment horizontal="center" vertical="center"/>
    </xf>
    <xf numFmtId="9" fontId="39" fillId="34" borderId="22" xfId="22" applyNumberFormat="1" applyFill="1" applyBorder="1" applyAlignment="1">
      <alignment horizontal="center" vertical="center"/>
    </xf>
    <xf numFmtId="9" fontId="39" fillId="34" borderId="32" xfId="22" applyNumberFormat="1" applyFill="1" applyBorder="1" applyAlignment="1">
      <alignment horizontal="center" vertical="center"/>
    </xf>
    <xf numFmtId="0" fontId="39" fillId="34" borderId="22" xfId="22" applyNumberFormat="1" applyFill="1" applyBorder="1" applyAlignment="1">
      <alignment horizontal="center" vertical="center"/>
    </xf>
    <xf numFmtId="0" fontId="39" fillId="34" borderId="23" xfId="22" applyNumberFormat="1" applyFill="1" applyBorder="1" applyAlignment="1">
      <alignment horizontal="center" vertical="center"/>
    </xf>
    <xf numFmtId="1" fontId="39" fillId="6" borderId="12" xfId="22" applyNumberFormat="1" applyBorder="1" applyAlignment="1">
      <alignment horizontal="center" vertical="center"/>
    </xf>
    <xf numFmtId="0" fontId="39" fillId="34" borderId="12" xfId="22" applyNumberFormat="1" applyFill="1" applyBorder="1" applyAlignment="1">
      <alignment horizontal="center" vertical="center"/>
    </xf>
    <xf numFmtId="0" fontId="39" fillId="34" borderId="31" xfId="22" applyNumberFormat="1" applyFill="1" applyBorder="1" applyAlignment="1">
      <alignment horizontal="center" vertical="center"/>
    </xf>
    <xf numFmtId="1" fontId="39" fillId="6" borderId="29" xfId="22" applyNumberFormat="1" applyBorder="1" applyAlignment="1">
      <alignment horizontal="center" vertical="center"/>
    </xf>
    <xf numFmtId="0" fontId="39" fillId="6" borderId="29" xfId="59" applyNumberFormat="1" applyFont="1" applyFill="1" applyBorder="1" applyAlignment="1">
      <alignment horizontal="center" vertical="center" wrapText="1"/>
    </xf>
    <xf numFmtId="1" fontId="39" fillId="34" borderId="29" xfId="22" applyNumberFormat="1" applyFill="1" applyBorder="1" applyAlignment="1">
      <alignment horizontal="center" vertical="center"/>
    </xf>
    <xf numFmtId="1" fontId="39" fillId="34" borderId="30" xfId="22" applyNumberFormat="1" applyFill="1" applyBorder="1" applyAlignment="1">
      <alignment horizontal="center" vertical="center"/>
    </xf>
    <xf numFmtId="1" fontId="39" fillId="34" borderId="36" xfId="22" applyNumberFormat="1" applyFill="1" applyBorder="1" applyAlignment="1">
      <alignment horizontal="center" vertical="center"/>
    </xf>
    <xf numFmtId="10" fontId="39" fillId="34" borderId="31" xfId="22" applyNumberFormat="1" applyFill="1" applyBorder="1" applyAlignment="1">
      <alignment horizontal="center" vertical="center"/>
    </xf>
    <xf numFmtId="10" fontId="39" fillId="34" borderId="32" xfId="22" applyNumberFormat="1" applyFill="1" applyBorder="1" applyAlignment="1">
      <alignment horizontal="center" vertical="center"/>
    </xf>
    <xf numFmtId="9" fontId="57" fillId="41" borderId="45" xfId="22" applyNumberFormat="1" applyFont="1" applyFill="1" applyBorder="1" applyAlignment="1">
      <alignment horizontal="center" vertical="center" wrapText="1"/>
    </xf>
    <xf numFmtId="9" fontId="39" fillId="0" borderId="0" xfId="22" applyNumberFormat="1" applyFill="1" applyBorder="1" applyAlignment="1">
      <alignment horizontal="center" vertical="center"/>
    </xf>
    <xf numFmtId="10" fontId="39" fillId="0" borderId="0" xfId="22" applyNumberFormat="1" applyFill="1" applyBorder="1" applyAlignment="1">
      <alignment horizontal="center" vertical="center"/>
    </xf>
    <xf numFmtId="9" fontId="39" fillId="34" borderId="0" xfId="22" applyNumberFormat="1" applyFill="1" applyBorder="1" applyAlignment="1">
      <alignment horizontal="center" vertical="center"/>
    </xf>
    <xf numFmtId="173" fontId="39" fillId="34" borderId="31" xfId="22" applyNumberFormat="1" applyFill="1" applyBorder="1" applyAlignment="1">
      <alignment horizontal="center" vertical="center"/>
    </xf>
    <xf numFmtId="173" fontId="39" fillId="34" borderId="32" xfId="22" applyNumberFormat="1" applyFill="1" applyBorder="1" applyAlignment="1">
      <alignment horizontal="center" vertical="center"/>
    </xf>
    <xf numFmtId="173" fontId="39" fillId="34" borderId="22" xfId="22" applyNumberFormat="1" applyFill="1" applyBorder="1" applyAlignment="1">
      <alignment horizontal="center" vertical="center"/>
    </xf>
    <xf numFmtId="173" fontId="39" fillId="34" borderId="23" xfId="22" applyNumberFormat="1" applyFill="1" applyBorder="1" applyAlignment="1">
      <alignment horizontal="center" vertical="center"/>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1" xfId="0" applyFont="1" applyFill="1" applyBorder="1" applyAlignment="1">
      <alignment horizontal="center" vertical="center" wrapText="1"/>
    </xf>
    <xf numFmtId="10" fontId="39" fillId="34" borderId="12" xfId="22" applyNumberFormat="1" applyFill="1" applyBorder="1" applyAlignment="1">
      <alignment horizontal="center" vertical="center"/>
    </xf>
    <xf numFmtId="9" fontId="2" fillId="38" borderId="25" xfId="59" applyNumberFormat="1" applyFont="1" applyFill="1" applyBorder="1" applyAlignment="1">
      <alignment horizontal="center" vertical="center" wrapText="1"/>
    </xf>
    <xf numFmtId="9" fontId="2" fillId="39" borderId="15" xfId="59" applyNumberFormat="1" applyFont="1" applyFill="1" applyBorder="1" applyAlignment="1">
      <alignment horizontal="center" vertical="center" wrapText="1"/>
    </xf>
    <xf numFmtId="9" fontId="2" fillId="38" borderId="24" xfId="59" applyNumberFormat="1" applyFont="1" applyFill="1" applyBorder="1" applyAlignment="1">
      <alignment horizontal="center" vertical="center" wrapText="1"/>
    </xf>
    <xf numFmtId="9" fontId="2" fillId="39" borderId="13" xfId="59" applyNumberFormat="1" applyFont="1" applyFill="1" applyBorder="1" applyAlignment="1">
      <alignment horizontal="center" vertical="center" wrapText="1"/>
    </xf>
    <xf numFmtId="3" fontId="39" fillId="6" borderId="22" xfId="59" applyNumberFormat="1" applyFont="1" applyFill="1" applyBorder="1" applyAlignment="1">
      <alignment horizontal="center" vertical="center" wrapText="1"/>
    </xf>
    <xf numFmtId="173" fontId="39" fillId="0" borderId="33" xfId="22" applyNumberFormat="1" applyFill="1" applyBorder="1" applyAlignment="1">
      <alignment horizontal="center" vertical="center"/>
    </xf>
    <xf numFmtId="9" fontId="39" fillId="0" borderId="34" xfId="22" applyNumberFormat="1" applyFill="1" applyBorder="1" applyAlignment="1">
      <alignment horizontal="center" vertical="center"/>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9" fillId="34" borderId="22" xfId="22" applyNumberFormat="1" applyFill="1" applyBorder="1" applyAlignment="1">
      <alignment horizontal="center" vertical="center"/>
    </xf>
    <xf numFmtId="0" fontId="0" fillId="34" borderId="42"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42" xfId="0" applyFill="1" applyBorder="1" applyAlignment="1">
      <alignmen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46"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5" xfId="0" applyFill="1" applyBorder="1" applyAlignment="1">
      <alignmen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39" fillId="6" borderId="47" xfId="59" applyNumberFormat="1" applyFont="1" applyFill="1" applyBorder="1" applyAlignment="1">
      <alignment horizontal="center" vertical="center" wrapText="1"/>
    </xf>
    <xf numFmtId="0" fontId="39" fillId="6" borderId="48" xfId="59" applyNumberFormat="1" applyFont="1" applyFill="1" applyBorder="1" applyAlignment="1">
      <alignment horizontal="center" vertical="center" wrapText="1"/>
    </xf>
    <xf numFmtId="3" fontId="39" fillId="6" borderId="49" xfId="22" applyNumberFormat="1" applyBorder="1" applyAlignment="1">
      <alignment horizontal="center" vertical="center" wrapText="1"/>
    </xf>
    <xf numFmtId="9" fontId="39" fillId="34" borderId="20" xfId="22" applyNumberFormat="1" applyFill="1" applyBorder="1" applyAlignment="1">
      <alignment horizontal="center" vertical="center"/>
    </xf>
    <xf numFmtId="9" fontId="39" fillId="34" borderId="17" xfId="22" applyNumberFormat="1" applyFill="1" applyBorder="1" applyAlignment="1">
      <alignment horizontal="center" vertical="center"/>
    </xf>
    <xf numFmtId="1" fontId="39" fillId="6" borderId="33" xfId="22" applyNumberFormat="1" applyBorder="1" applyAlignment="1">
      <alignment horizontal="center" vertical="center" wrapText="1"/>
    </xf>
    <xf numFmtId="9" fontId="39" fillId="34" borderId="34" xfId="22" applyNumberFormat="1" applyFill="1" applyBorder="1" applyAlignment="1">
      <alignment horizontal="center" vertical="center"/>
    </xf>
    <xf numFmtId="0" fontId="39" fillId="6" borderId="19" xfId="59" applyNumberFormat="1" applyFont="1" applyFill="1" applyBorder="1" applyAlignment="1">
      <alignment horizontal="center" vertical="center" wrapText="1"/>
    </xf>
    <xf numFmtId="1" fontId="39" fillId="34" borderId="19" xfId="22" applyNumberFormat="1" applyFont="1" applyFill="1" applyBorder="1" applyAlignment="1">
      <alignment horizontal="center" vertical="center"/>
    </xf>
    <xf numFmtId="0" fontId="6" fillId="34" borderId="46"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58" fillId="42" borderId="13" xfId="0" applyFont="1" applyFill="1" applyBorder="1" applyAlignment="1">
      <alignment horizontal="center" vertical="center" wrapText="1"/>
    </xf>
    <xf numFmtId="0" fontId="58" fillId="42" borderId="14" xfId="0" applyFont="1" applyFill="1" applyBorder="1" applyAlignment="1">
      <alignment horizontal="center" vertical="center" wrapText="1"/>
    </xf>
    <xf numFmtId="0" fontId="58" fillId="42"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4" xfId="0" applyFont="1" applyFill="1" applyBorder="1" applyAlignment="1">
      <alignment horizontal="justify" vertical="center" wrapText="1"/>
    </xf>
    <xf numFmtId="0" fontId="3" fillId="34" borderId="25" xfId="0" applyFont="1" applyFill="1" applyBorder="1" applyAlignment="1">
      <alignment horizontal="justify" vertical="center" wrapText="1"/>
    </xf>
    <xf numFmtId="0" fontId="3" fillId="34" borderId="26" xfId="0" applyFont="1" applyFill="1" applyBorder="1" applyAlignment="1">
      <alignment horizontal="justify" vertical="center" wrapText="1"/>
    </xf>
    <xf numFmtId="0" fontId="3" fillId="34" borderId="50" xfId="0" applyFont="1" applyFill="1" applyBorder="1" applyAlignment="1">
      <alignment horizontal="justify" vertical="center" wrapText="1"/>
    </xf>
    <xf numFmtId="0" fontId="2" fillId="34" borderId="24"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justify" vertical="center" wrapText="1"/>
      <protection locked="0"/>
    </xf>
    <xf numFmtId="0" fontId="9" fillId="34" borderId="14" xfId="0" applyFont="1" applyFill="1" applyBorder="1" applyAlignment="1" applyProtection="1">
      <alignment horizontal="justify" vertical="center" wrapText="1"/>
      <protection locked="0"/>
    </xf>
    <xf numFmtId="0" fontId="9" fillId="34" borderId="15" xfId="0" applyFont="1" applyFill="1" applyBorder="1" applyAlignment="1" applyProtection="1">
      <alignment horizontal="justify"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5" xfId="0" applyFont="1" applyFill="1" applyBorder="1" applyAlignment="1" applyProtection="1">
      <alignment horizontal="left" vertical="center" wrapText="1"/>
      <protection hidden="1"/>
    </xf>
    <xf numFmtId="0" fontId="10" fillId="34" borderId="13" xfId="0" applyFont="1" applyFill="1" applyBorder="1" applyAlignment="1" applyProtection="1">
      <alignment horizontal="left" vertical="center" wrapText="1"/>
      <protection hidden="1"/>
    </xf>
    <xf numFmtId="0" fontId="10" fillId="34" borderId="15" xfId="0" applyFont="1" applyFill="1" applyBorder="1" applyAlignment="1" applyProtection="1">
      <alignment horizontal="left"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1" applyNumberFormat="1" applyFont="1" applyBorder="1" applyAlignment="1">
      <alignment horizontal="center" vertical="center"/>
    </xf>
    <xf numFmtId="0" fontId="7" fillId="0" borderId="5" xfId="61" applyNumberFormat="1" applyFont="1" applyBorder="1" applyAlignment="1">
      <alignment horizontal="center" vertical="center"/>
    </xf>
    <xf numFmtId="0" fontId="0" fillId="0" borderId="5" xfId="61" applyNumberFormat="1" applyFont="1" applyBorder="1" applyAlignment="1">
      <alignment horizontal="justify" vertical="center" wrapText="1"/>
    </xf>
    <xf numFmtId="0" fontId="0" fillId="0" borderId="5" xfId="61" applyNumberFormat="1" applyFont="1" applyBorder="1" applyAlignment="1">
      <alignment horizontal="justify" vertical="center" wrapText="1"/>
    </xf>
    <xf numFmtId="0" fontId="9" fillId="34" borderId="13" xfId="0" applyFont="1" applyFill="1" applyBorder="1" applyAlignment="1" applyProtection="1">
      <alignment horizontal="center" vertical="center" wrapText="1"/>
      <protection locked="0"/>
    </xf>
    <xf numFmtId="0" fontId="9" fillId="34" borderId="14"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wrapText="1"/>
      <protection locked="0"/>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2" fillId="34" borderId="1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21" xfId="0" applyFont="1" applyFill="1" applyBorder="1" applyAlignment="1">
      <alignment horizontal="justify" vertical="center" wrapText="1"/>
    </xf>
    <xf numFmtId="0" fontId="2" fillId="34" borderId="26" xfId="0" applyFont="1" applyFill="1" applyBorder="1" applyAlignment="1">
      <alignment horizontal="justify" vertical="center" wrapText="1"/>
    </xf>
    <xf numFmtId="0" fontId="2" fillId="34" borderId="27" xfId="0" applyFont="1" applyFill="1" applyBorder="1" applyAlignment="1">
      <alignment horizontal="justify" vertical="center" wrapText="1"/>
    </xf>
    <xf numFmtId="0" fontId="2" fillId="34" borderId="50"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xf>
    <xf numFmtId="0" fontId="59" fillId="34" borderId="14" xfId="0" applyFont="1" applyFill="1" applyBorder="1" applyAlignment="1">
      <alignment horizontal="left" vertical="center"/>
    </xf>
    <xf numFmtId="0" fontId="59" fillId="34" borderId="15" xfId="0" applyFont="1" applyFill="1" applyBorder="1" applyAlignment="1">
      <alignment horizontal="left" vertical="center"/>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0" borderId="5" xfId="0"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9" fontId="2" fillId="37" borderId="13" xfId="0" applyNumberFormat="1" applyFont="1" applyFill="1" applyBorder="1" applyAlignment="1">
      <alignment horizontal="center" vertical="center" wrapText="1"/>
    </xf>
    <xf numFmtId="9" fontId="2" fillId="37" borderId="14" xfId="0" applyNumberFormat="1" applyFont="1" applyFill="1" applyBorder="1" applyAlignment="1">
      <alignment horizontal="center" vertical="center" wrapText="1"/>
    </xf>
    <xf numFmtId="9" fontId="2" fillId="37" borderId="15" xfId="0" applyNumberFormat="1" applyFont="1"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0" fillId="34" borderId="5" xfId="0" applyFill="1" applyBorder="1" applyAlignment="1">
      <alignment horizontal="left" vertical="center" wrapText="1"/>
    </xf>
    <xf numFmtId="0" fontId="2" fillId="0" borderId="14" xfId="0" applyFont="1" applyFill="1" applyBorder="1" applyAlignment="1">
      <alignment horizontal="center" vertical="center"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2" fillId="34" borderId="11"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0" fillId="34" borderId="42" xfId="0" applyFill="1" applyBorder="1" applyAlignment="1">
      <alignment horizontal="justify" vertical="center" wrapText="1"/>
    </xf>
    <xf numFmtId="0" fontId="0" fillId="34" borderId="39" xfId="0" applyFill="1" applyBorder="1" applyAlignment="1">
      <alignment horizontal="justify" vertical="center" wrapText="1"/>
    </xf>
    <xf numFmtId="0" fontId="0" fillId="34" borderId="38" xfId="0" applyFill="1" applyBorder="1" applyAlignment="1">
      <alignment horizontal="justify" vertical="center" wrapText="1"/>
    </xf>
    <xf numFmtId="0" fontId="2" fillId="34" borderId="24" xfId="0" applyFont="1" applyFill="1" applyBorder="1" applyAlignment="1">
      <alignment horizontal="justify" vertical="center" wrapText="1"/>
    </xf>
    <xf numFmtId="0" fontId="2" fillId="34" borderId="25" xfId="0" applyFont="1" applyFill="1" applyBorder="1" applyAlignment="1">
      <alignment horizontal="justify" vertical="center" wrapText="1"/>
    </xf>
    <xf numFmtId="0" fontId="2" fillId="39" borderId="13" xfId="0" applyNumberFormat="1" applyFont="1" applyFill="1" applyBorder="1" applyAlignment="1">
      <alignment horizontal="center" vertical="center" wrapText="1"/>
    </xf>
    <xf numFmtId="0" fontId="2" fillId="39" borderId="14" xfId="0" applyNumberFormat="1" applyFont="1" applyFill="1" applyBorder="1" applyAlignment="1">
      <alignment horizontal="center" vertical="center" wrapText="1"/>
    </xf>
    <xf numFmtId="0" fontId="2" fillId="39" borderId="15" xfId="0"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173" fontId="2" fillId="39" borderId="14" xfId="59" applyNumberFormat="1"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0" fillId="34" borderId="24"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11" xfId="0" applyFill="1" applyBorder="1" applyAlignment="1">
      <alignment horizontal="justify" vertical="center" wrapText="1"/>
    </xf>
    <xf numFmtId="0" fontId="0" fillId="34" borderId="0" xfId="0" applyFill="1" applyAlignment="1">
      <alignment horizontal="justify" vertical="center" wrapText="1"/>
    </xf>
    <xf numFmtId="0" fontId="0" fillId="34" borderId="21"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justify" vertical="center" wrapText="1"/>
    </xf>
    <xf numFmtId="0" fontId="0" fillId="34" borderId="50" xfId="0" applyFill="1" applyBorder="1" applyAlignment="1">
      <alignment horizontal="justify" vertical="center" wrapText="1"/>
    </xf>
    <xf numFmtId="0" fontId="0" fillId="34" borderId="2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3" xfId="0" applyFont="1" applyFill="1" applyBorder="1" applyAlignment="1">
      <alignment horizontal="justify"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3" fillId="34" borderId="12" xfId="0" applyFont="1" applyFill="1" applyBorder="1" applyAlignment="1">
      <alignment vertical="center" wrapText="1"/>
    </xf>
    <xf numFmtId="0" fontId="2" fillId="34" borderId="49"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49" xfId="0" applyFont="1" applyFill="1" applyBorder="1" applyAlignment="1">
      <alignment horizontal="justify" vertical="center" wrapText="1"/>
    </xf>
    <xf numFmtId="0" fontId="2" fillId="34" borderId="56" xfId="0" applyFont="1" applyFill="1" applyBorder="1" applyAlignment="1">
      <alignment horizontal="justify" vertical="center" wrapText="1"/>
    </xf>
    <xf numFmtId="0" fontId="2" fillId="34" borderId="57" xfId="0" applyFont="1" applyFill="1" applyBorder="1" applyAlignment="1">
      <alignment horizontal="justify" vertical="center" wrapText="1"/>
    </xf>
    <xf numFmtId="0" fontId="59" fillId="34" borderId="14" xfId="0" applyFont="1" applyFill="1" applyBorder="1" applyAlignment="1">
      <alignment horizontal="left" vertical="center" wrapText="1"/>
    </xf>
    <xf numFmtId="0" fontId="59" fillId="34" borderId="15" xfId="0" applyFont="1" applyFill="1" applyBorder="1" applyAlignment="1">
      <alignment horizontal="left" vertical="center" wrapText="1"/>
    </xf>
    <xf numFmtId="0" fontId="0" fillId="34" borderId="58" xfId="0" applyFill="1" applyBorder="1" applyAlignment="1">
      <alignment horizontal="justify" vertical="top" wrapText="1"/>
    </xf>
    <xf numFmtId="0" fontId="0" fillId="34" borderId="34" xfId="0" applyFill="1" applyBorder="1" applyAlignment="1">
      <alignment horizontal="justify" vertical="top" wrapText="1"/>
    </xf>
    <xf numFmtId="0" fontId="0" fillId="34" borderId="36" xfId="0" applyFill="1" applyBorder="1" applyAlignment="1">
      <alignment horizontal="justify"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uro" xfId="50"/>
    <cellStyle name="Incorrecto" xfId="51"/>
    <cellStyle name="Comma" xfId="52"/>
    <cellStyle name="Comma [0]" xfId="53"/>
    <cellStyle name="Currency" xfId="54"/>
    <cellStyle name="Currency [0]" xfId="55"/>
    <cellStyle name="Neutral" xfId="56"/>
    <cellStyle name="Normal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57">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Ejecución Plan Bienestar</a:t>
            </a:r>
          </a:p>
        </c:rich>
      </c:tx>
      <c:layout>
        <c:manualLayout>
          <c:xMode val="factor"/>
          <c:yMode val="factor"/>
          <c:x val="-0.0015"/>
          <c:y val="-0.011"/>
        </c:manualLayout>
      </c:layout>
      <c:spPr>
        <a:noFill/>
        <a:ln w="3175">
          <a:noFill/>
        </a:ln>
      </c:spPr>
    </c:title>
    <c:view3D>
      <c:rotX val="15"/>
      <c:hPercent val="43"/>
      <c:rotY val="20"/>
      <c:depthPercent val="100"/>
      <c:rAngAx val="1"/>
    </c:view3D>
    <c:plotArea>
      <c:layout>
        <c:manualLayout>
          <c:xMode val="edge"/>
          <c:yMode val="edge"/>
          <c:x val="0.01475"/>
          <c:y val="0.11425"/>
          <c:w val="0.969"/>
          <c:h val="0.7705"/>
        </c:manualLayout>
      </c:layout>
      <c:bar3DChart>
        <c:barDir val="col"/>
        <c:grouping val="clustered"/>
        <c:varyColors val="0"/>
        <c:ser>
          <c:idx val="0"/>
          <c:order val="0"/>
          <c:tx>
            <c:strRef>
              <c:f>'GTH-01 Eje Plan Bienestar'!$C$33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Eje Plan Bienestar'!$B$34:$B$37</c:f>
              <c:strCache/>
            </c:strRef>
          </c:cat>
          <c:val>
            <c:numRef>
              <c:f>'GTH-01 Eje Plan Bienestar'!$C$34:$C$37</c:f>
              <c:numCache/>
            </c:numRef>
          </c:val>
          <c:shape val="cylinder"/>
        </c:ser>
        <c:ser>
          <c:idx val="1"/>
          <c:order val="1"/>
          <c:tx>
            <c:strRef>
              <c:f>'GTH-01 Eje Plan Bienestar'!$F$33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Eje Plan Bienestar'!$B$34:$B$37</c:f>
              <c:strCache/>
            </c:strRef>
          </c:cat>
          <c:val>
            <c:numRef>
              <c:f>'GTH-01 Eje Plan Bienestar'!$F$34:$F$37</c:f>
              <c:numCache/>
            </c:numRef>
          </c:val>
          <c:shape val="cylinder"/>
        </c:ser>
        <c:gapWidth val="75"/>
        <c:shape val="cylinder"/>
        <c:axId val="19902028"/>
        <c:axId val="44900525"/>
      </c:bar3DChart>
      <c:catAx>
        <c:axId val="19902028"/>
        <c:scaling>
          <c:orientation val="minMax"/>
        </c:scaling>
        <c:axPos val="b"/>
        <c:delete val="0"/>
        <c:numFmt formatCode="General" sourceLinked="0"/>
        <c:majorTickMark val="none"/>
        <c:minorTickMark val="none"/>
        <c:tickLblPos val="nextTo"/>
        <c:spPr>
          <a:ln w="3175">
            <a:solidFill>
              <a:srgbClr val="808080"/>
            </a:solidFill>
          </a:ln>
        </c:spPr>
        <c:crossAx val="44900525"/>
        <c:crosses val="autoZero"/>
        <c:auto val="1"/>
        <c:lblOffset val="100"/>
        <c:tickLblSkip val="1"/>
        <c:noMultiLvlLbl val="0"/>
      </c:catAx>
      <c:valAx>
        <c:axId val="449005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902028"/>
        <c:crossesAt val="1"/>
        <c:crossBetween val="between"/>
        <c:dispUnits/>
      </c:valAx>
      <c:spPr>
        <a:noFill/>
        <a:ln>
          <a:noFill/>
        </a:ln>
      </c:spPr>
    </c:plotArea>
    <c:legend>
      <c:legendPos val="b"/>
      <c:layout>
        <c:manualLayout>
          <c:xMode val="edge"/>
          <c:yMode val="edge"/>
          <c:x val="0.30075"/>
          <c:y val="0.925"/>
          <c:w val="0.3955"/>
          <c:h val="0.058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 Mortales</a:t>
            </a:r>
          </a:p>
        </c:rich>
      </c:tx>
      <c:layout>
        <c:manualLayout>
          <c:xMode val="factor"/>
          <c:yMode val="factor"/>
          <c:x val="-0.00425"/>
          <c:y val="-0.01075"/>
        </c:manualLayout>
      </c:layout>
      <c:spPr>
        <a:noFill/>
        <a:ln w="3175">
          <a:noFill/>
        </a:ln>
      </c:spPr>
    </c:title>
    <c:view3D>
      <c:rotX val="15"/>
      <c:hPercent val="36"/>
      <c:rotY val="20"/>
      <c:depthPercent val="100"/>
      <c:rAngAx val="1"/>
    </c:view3D>
    <c:plotArea>
      <c:layout>
        <c:manualLayout>
          <c:xMode val="edge"/>
          <c:yMode val="edge"/>
          <c:x val="0.02025"/>
          <c:y val="0.18325"/>
          <c:w val="0.95675"/>
          <c:h val="0.667"/>
        </c:manualLayout>
      </c:layout>
      <c:bar3DChart>
        <c:barDir val="col"/>
        <c:grouping val="clustered"/>
        <c:varyColors val="0"/>
        <c:ser>
          <c:idx val="0"/>
          <c:order val="0"/>
          <c:tx>
            <c:strRef>
              <c:f>'GTH-12 AT_Mortales'!$C$33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AT_Mortales'!$B$34:$B$37</c:f>
              <c:strCache/>
            </c:strRef>
          </c:cat>
          <c:val>
            <c:numRef>
              <c:f>'GTH-12 AT_Mortales'!$C$34:$C$37</c:f>
              <c:numCache/>
            </c:numRef>
          </c:val>
          <c:shape val="cylinder"/>
        </c:ser>
        <c:ser>
          <c:idx val="1"/>
          <c:order val="1"/>
          <c:tx>
            <c:strRef>
              <c:f>'GTH-12 AT_Mortales'!$F$33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AT_Mortales'!$B$34:$B$37</c:f>
              <c:strCache/>
            </c:strRef>
          </c:cat>
          <c:val>
            <c:numRef>
              <c:f>'GTH-12 AT_Mortales'!$F$34:$F$37</c:f>
              <c:numCache/>
            </c:numRef>
          </c:val>
          <c:shape val="cylinder"/>
        </c:ser>
        <c:gapWidth val="75"/>
        <c:shape val="cylinder"/>
        <c:axId val="54152422"/>
        <c:axId val="17609751"/>
      </c:bar3DChart>
      <c:catAx>
        <c:axId val="54152422"/>
        <c:scaling>
          <c:orientation val="minMax"/>
        </c:scaling>
        <c:axPos val="b"/>
        <c:delete val="0"/>
        <c:numFmt formatCode="General" sourceLinked="0"/>
        <c:majorTickMark val="none"/>
        <c:minorTickMark val="none"/>
        <c:tickLblPos val="nextTo"/>
        <c:spPr>
          <a:ln w="3175">
            <a:solidFill>
              <a:srgbClr val="808080"/>
            </a:solidFill>
          </a:ln>
        </c:spPr>
        <c:crossAx val="17609751"/>
        <c:crosses val="autoZero"/>
        <c:auto val="1"/>
        <c:lblOffset val="100"/>
        <c:tickLblSkip val="1"/>
        <c:noMultiLvlLbl val="0"/>
      </c:catAx>
      <c:valAx>
        <c:axId val="176097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152422"/>
        <c:crossesAt val="1"/>
        <c:crossBetween val="between"/>
        <c:dispUnits/>
      </c:valAx>
      <c:spPr>
        <a:noFill/>
        <a:ln>
          <a:noFill/>
        </a:ln>
      </c:spPr>
    </c:plotArea>
    <c:legend>
      <c:legendPos val="b"/>
      <c:layout>
        <c:manualLayout>
          <c:xMode val="edge"/>
          <c:yMode val="edge"/>
          <c:x val="0.2245"/>
          <c:y val="0.903"/>
          <c:w val="0.54875"/>
          <c:h val="0.075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Prevalencia</a:t>
            </a:r>
          </a:p>
        </c:rich>
      </c:tx>
      <c:layout>
        <c:manualLayout>
          <c:xMode val="factor"/>
          <c:yMode val="factor"/>
          <c:x val="-0.002"/>
          <c:y val="-0.01075"/>
        </c:manualLayout>
      </c:layout>
      <c:spPr>
        <a:noFill/>
        <a:ln w="3175">
          <a:noFill/>
        </a:ln>
      </c:spPr>
    </c:title>
    <c:view3D>
      <c:rotX val="15"/>
      <c:hPercent val="33"/>
      <c:rotY val="20"/>
      <c:depthPercent val="100"/>
      <c:rAngAx val="1"/>
    </c:view3D>
    <c:plotArea>
      <c:layout>
        <c:manualLayout>
          <c:xMode val="edge"/>
          <c:yMode val="edge"/>
          <c:x val="0.01975"/>
          <c:y val="0.1825"/>
          <c:w val="0.95775"/>
          <c:h val="0.6685"/>
        </c:manualLayout>
      </c:layout>
      <c:bar3DChart>
        <c:barDir val="col"/>
        <c:grouping val="clustered"/>
        <c:varyColors val="0"/>
        <c:ser>
          <c:idx val="0"/>
          <c:order val="0"/>
          <c:tx>
            <c:strRef>
              <c:f>'GTH-13 Prevalencia_EL'!$C$34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Prevalencia_EL'!$B$35:$B$38</c:f>
              <c:strCache/>
            </c:strRef>
          </c:cat>
          <c:val>
            <c:numRef>
              <c:f>'GTH-13 Prevalencia_EL'!$C$35:$C$38</c:f>
              <c:numCache/>
            </c:numRef>
          </c:val>
          <c:shape val="cylinder"/>
        </c:ser>
        <c:ser>
          <c:idx val="1"/>
          <c:order val="1"/>
          <c:tx>
            <c:strRef>
              <c:f>'GTH-13 Prevalencia_EL'!$G$34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Prevalencia_EL'!$B$35:$B$38</c:f>
              <c:strCache/>
            </c:strRef>
          </c:cat>
          <c:val>
            <c:numRef>
              <c:f>'GTH-13 Prevalencia_EL'!$G$35:$G$38</c:f>
              <c:numCache/>
            </c:numRef>
          </c:val>
          <c:shape val="cylinder"/>
        </c:ser>
        <c:gapWidth val="75"/>
        <c:shape val="cylinder"/>
        <c:axId val="24270032"/>
        <c:axId val="17103697"/>
      </c:bar3DChart>
      <c:catAx>
        <c:axId val="24270032"/>
        <c:scaling>
          <c:orientation val="minMax"/>
        </c:scaling>
        <c:axPos val="b"/>
        <c:delete val="0"/>
        <c:numFmt formatCode="General" sourceLinked="0"/>
        <c:majorTickMark val="none"/>
        <c:minorTickMark val="none"/>
        <c:tickLblPos val="nextTo"/>
        <c:spPr>
          <a:ln w="3175">
            <a:solidFill>
              <a:srgbClr val="808080"/>
            </a:solidFill>
          </a:ln>
        </c:spPr>
        <c:crossAx val="17103697"/>
        <c:crosses val="autoZero"/>
        <c:auto val="1"/>
        <c:lblOffset val="100"/>
        <c:tickLblSkip val="1"/>
        <c:noMultiLvlLbl val="0"/>
      </c:catAx>
      <c:valAx>
        <c:axId val="17103697"/>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4270032"/>
        <c:crossesAt val="1"/>
        <c:crossBetween val="between"/>
        <c:dispUnits/>
      </c:valAx>
      <c:spPr>
        <a:noFill/>
        <a:ln>
          <a:noFill/>
        </a:ln>
      </c:spPr>
    </c:plotArea>
    <c:legend>
      <c:legendPos val="b"/>
      <c:layout>
        <c:manualLayout>
          <c:xMode val="edge"/>
          <c:yMode val="edge"/>
          <c:x val="0.23325"/>
          <c:y val="0.90325"/>
          <c:w val="0.52975"/>
          <c:h val="0.075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Incidencia</a:t>
            </a:r>
          </a:p>
        </c:rich>
      </c:tx>
      <c:layout>
        <c:manualLayout>
          <c:xMode val="factor"/>
          <c:yMode val="factor"/>
          <c:x val="-0.002"/>
          <c:y val="-0.01075"/>
        </c:manualLayout>
      </c:layout>
      <c:spPr>
        <a:noFill/>
        <a:ln w="3175">
          <a:noFill/>
        </a:ln>
      </c:spPr>
    </c:title>
    <c:view3D>
      <c:rotX val="15"/>
      <c:hPercent val="33"/>
      <c:rotY val="20"/>
      <c:depthPercent val="100"/>
      <c:rAngAx val="1"/>
    </c:view3D>
    <c:plotArea>
      <c:layout>
        <c:manualLayout>
          <c:xMode val="edge"/>
          <c:yMode val="edge"/>
          <c:x val="0.01975"/>
          <c:y val="0.18325"/>
          <c:w val="0.95775"/>
          <c:h val="0.667"/>
        </c:manualLayout>
      </c:layout>
      <c:bar3DChart>
        <c:barDir val="col"/>
        <c:grouping val="clustered"/>
        <c:varyColors val="0"/>
        <c:ser>
          <c:idx val="0"/>
          <c:order val="0"/>
          <c:tx>
            <c:strRef>
              <c:f>'GTH-14 Incidencia_EL'!$C$34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'GTH-14 Incidencia_EL'!$C$35:$C$38</c:f>
              <c:numCache/>
            </c:numRef>
          </c:val>
          <c:shape val="cylinder"/>
        </c:ser>
        <c:ser>
          <c:idx val="1"/>
          <c:order val="1"/>
          <c:tx>
            <c:strRef>
              <c:f>'GTH-14 Incidencia_EL'!$F$34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'GTH-14 Incidencia_EL'!$F$35:$F$38</c:f>
              <c:numCache/>
            </c:numRef>
          </c:val>
          <c:shape val="cylinder"/>
        </c:ser>
        <c:gapWidth val="75"/>
        <c:shape val="cylinder"/>
        <c:axId val="19715546"/>
        <c:axId val="43222187"/>
      </c:bar3DChart>
      <c:catAx>
        <c:axId val="19715546"/>
        <c:scaling>
          <c:orientation val="minMax"/>
        </c:scaling>
        <c:axPos val="b"/>
        <c:delete val="0"/>
        <c:numFmt formatCode="General" sourceLinked="0"/>
        <c:majorTickMark val="none"/>
        <c:minorTickMark val="none"/>
        <c:tickLblPos val="nextTo"/>
        <c:spPr>
          <a:ln w="3175">
            <a:solidFill>
              <a:srgbClr val="808080"/>
            </a:solidFill>
          </a:ln>
        </c:spPr>
        <c:crossAx val="43222187"/>
        <c:crosses val="autoZero"/>
        <c:auto val="1"/>
        <c:lblOffset val="100"/>
        <c:tickLblSkip val="1"/>
        <c:noMultiLvlLbl val="0"/>
      </c:catAx>
      <c:valAx>
        <c:axId val="43222187"/>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715546"/>
        <c:crossesAt val="1"/>
        <c:crossBetween val="between"/>
        <c:dispUnits/>
      </c:valAx>
      <c:spPr>
        <a:noFill/>
        <a:ln>
          <a:noFill/>
        </a:ln>
      </c:spPr>
    </c:plotArea>
    <c:legend>
      <c:legendPos val="b"/>
      <c:layout>
        <c:manualLayout>
          <c:xMode val="edge"/>
          <c:yMode val="edge"/>
          <c:x val="0.2335"/>
          <c:y val="0.903"/>
          <c:w val="0.53075"/>
          <c:h val="0.075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Ausentismo por causa médica</a:t>
            </a:r>
          </a:p>
        </c:rich>
      </c:tx>
      <c:layout>
        <c:manualLayout>
          <c:xMode val="factor"/>
          <c:yMode val="factor"/>
          <c:x val="-0.00125"/>
          <c:y val="-0.012"/>
        </c:manualLayout>
      </c:layout>
      <c:spPr>
        <a:noFill/>
        <a:ln w="3175">
          <a:noFill/>
        </a:ln>
      </c:spPr>
    </c:title>
    <c:view3D>
      <c:rotX val="15"/>
      <c:hPercent val="27"/>
      <c:rotY val="20"/>
      <c:depthPercent val="100"/>
      <c:rAngAx val="1"/>
    </c:view3D>
    <c:plotArea>
      <c:layout>
        <c:manualLayout>
          <c:xMode val="edge"/>
          <c:yMode val="edge"/>
          <c:x val="0.0125"/>
          <c:y val="0.11275"/>
          <c:w val="0.97325"/>
          <c:h val="0.76325"/>
        </c:manualLayout>
      </c:layout>
      <c:bar3DChart>
        <c:barDir val="col"/>
        <c:grouping val="clustered"/>
        <c:varyColors val="0"/>
        <c:ser>
          <c:idx val="0"/>
          <c:order val="0"/>
          <c:tx>
            <c:strRef>
              <c:f>'GTH-15 Ausentismo_Causa_Méd'!$D$41</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'GTH-15 Ausentismo_Causa_Méd'!$C$42:$C$53</c:f>
              <c:strCache/>
            </c:strRef>
          </c:cat>
          <c:val>
            <c:numRef>
              <c:f>'GTH-15 Ausentismo_Causa_Méd'!$D$42:$D$53</c:f>
              <c:numCache/>
            </c:numRef>
          </c:val>
          <c:shape val="cylinder"/>
        </c:ser>
        <c:ser>
          <c:idx val="1"/>
          <c:order val="1"/>
          <c:tx>
            <c:strRef>
              <c:f>'GTH-15 Ausentismo_Causa_Méd'!$H$41</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'GTH-15 Ausentismo_Causa_Méd'!$C$42:$C$53</c:f>
              <c:strCache/>
            </c:strRef>
          </c:cat>
          <c:val>
            <c:numRef>
              <c:f>'GTH-15 Ausentismo_Causa_Méd'!$H$42:$H$53</c:f>
              <c:numCache/>
            </c:numRef>
          </c:val>
          <c:shape val="cylinder"/>
        </c:ser>
        <c:gapWidth val="75"/>
        <c:shape val="cylinder"/>
        <c:axId val="53455364"/>
        <c:axId val="11336229"/>
      </c:bar3DChart>
      <c:catAx>
        <c:axId val="53455364"/>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1336229"/>
        <c:crosses val="autoZero"/>
        <c:auto val="1"/>
        <c:lblOffset val="100"/>
        <c:tickLblSkip val="1"/>
        <c:noMultiLvlLbl val="0"/>
      </c:catAx>
      <c:valAx>
        <c:axId val="113362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3455364"/>
        <c:crossesAt val="1"/>
        <c:crossBetween val="between"/>
        <c:dispUnits/>
      </c:valAx>
      <c:spPr>
        <a:noFill/>
        <a:ln>
          <a:noFill/>
        </a:ln>
      </c:spPr>
    </c:plotArea>
    <c:legend>
      <c:legendPos val="b"/>
      <c:layout>
        <c:manualLayout>
          <c:xMode val="edge"/>
          <c:yMode val="edge"/>
          <c:x val="0.329"/>
          <c:y val="0.91975"/>
          <c:w val="0.3395"/>
          <c:h val="0.06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PIC</a:t>
            </a:r>
          </a:p>
        </c:rich>
      </c:tx>
      <c:layout>
        <c:manualLayout>
          <c:xMode val="factor"/>
          <c:yMode val="factor"/>
          <c:x val="-0.00325"/>
          <c:y val="-0.01175"/>
        </c:manualLayout>
      </c:layout>
      <c:spPr>
        <a:noFill/>
        <a:ln w="3175">
          <a:noFill/>
        </a:ln>
      </c:spPr>
    </c:title>
    <c:view3D>
      <c:rotX val="15"/>
      <c:hPercent val="43"/>
      <c:rotY val="20"/>
      <c:depthPercent val="100"/>
      <c:rAngAx val="1"/>
    </c:view3D>
    <c:plotArea>
      <c:layout>
        <c:manualLayout>
          <c:xMode val="edge"/>
          <c:yMode val="edge"/>
          <c:x val="0.0155"/>
          <c:y val="0.1105"/>
          <c:w val="0.9665"/>
          <c:h val="0.7685"/>
        </c:manualLayout>
      </c:layout>
      <c:bar3DChart>
        <c:barDir val="col"/>
        <c:grouping val="clustered"/>
        <c:varyColors val="0"/>
        <c:ser>
          <c:idx val="0"/>
          <c:order val="0"/>
          <c:tx>
            <c:strRef>
              <c:f>'GTH-02 Eje Plan Capac'!$C$33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Capac'!$B$34:$B$37</c:f>
              <c:strCache/>
            </c:strRef>
          </c:cat>
          <c:val>
            <c:numRef>
              <c:f>'GTH-02 Eje Plan Capac'!$C$34:$C$37</c:f>
              <c:numCache/>
            </c:numRef>
          </c:val>
          <c:shape val="cylinder"/>
        </c:ser>
        <c:ser>
          <c:idx val="1"/>
          <c:order val="1"/>
          <c:tx>
            <c:strRef>
              <c:f>'GTH-02 Eje Plan Capac'!$F$33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Capac'!$B$34:$B$37</c:f>
              <c:strCache/>
            </c:strRef>
          </c:cat>
          <c:val>
            <c:numRef>
              <c:f>'GTH-02 Eje Plan Capac'!$F$34:$F$37</c:f>
              <c:numCache/>
            </c:numRef>
          </c:val>
          <c:shape val="cylinder"/>
        </c:ser>
        <c:gapWidth val="75"/>
        <c:shape val="cylinder"/>
        <c:axId val="1451542"/>
        <c:axId val="13063879"/>
      </c:bar3DChart>
      <c:catAx>
        <c:axId val="1451542"/>
        <c:scaling>
          <c:orientation val="minMax"/>
        </c:scaling>
        <c:axPos val="b"/>
        <c:delete val="0"/>
        <c:numFmt formatCode="General" sourceLinked="0"/>
        <c:majorTickMark val="none"/>
        <c:minorTickMark val="none"/>
        <c:tickLblPos val="nextTo"/>
        <c:spPr>
          <a:ln w="3175">
            <a:solidFill>
              <a:srgbClr val="808080"/>
            </a:solidFill>
          </a:ln>
        </c:spPr>
        <c:crossAx val="13063879"/>
        <c:crosses val="autoZero"/>
        <c:auto val="1"/>
        <c:lblOffset val="100"/>
        <c:tickLblSkip val="1"/>
        <c:noMultiLvlLbl val="0"/>
      </c:catAx>
      <c:valAx>
        <c:axId val="1306387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451542"/>
        <c:crossesAt val="1"/>
        <c:crossBetween val="between"/>
        <c:dispUnits/>
      </c:valAx>
      <c:spPr>
        <a:noFill/>
        <a:ln>
          <a:noFill/>
        </a:ln>
      </c:spPr>
    </c:plotArea>
    <c:legend>
      <c:legendPos val="b"/>
      <c:layout>
        <c:manualLayout>
          <c:xMode val="edge"/>
          <c:yMode val="edge"/>
          <c:x val="0.28975"/>
          <c:y val="0.92125"/>
          <c:w val="0.419"/>
          <c:h val="0.061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Estructura del SG SST</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65"/>
          <c:y val="0.11025"/>
          <c:w val="0.96525"/>
          <c:h val="0.769"/>
        </c:manualLayout>
      </c:layout>
      <c:bar3DChart>
        <c:barDir val="col"/>
        <c:grouping val="clustered"/>
        <c:varyColors val="0"/>
        <c:ser>
          <c:idx val="0"/>
          <c:order val="0"/>
          <c:tx>
            <c:strRef>
              <c:f>'GTH-03 Estructura_SG-SST'!$C$34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Estructura_SG-SST'!$B$35:$B$38</c:f>
              <c:strCache/>
            </c:strRef>
          </c:cat>
          <c:val>
            <c:numRef>
              <c:f>'GTH-03 Estructura_SG-SST'!$C$35:$C$38</c:f>
              <c:numCache/>
            </c:numRef>
          </c:val>
          <c:shape val="cylinder"/>
        </c:ser>
        <c:ser>
          <c:idx val="1"/>
          <c:order val="1"/>
          <c:tx>
            <c:strRef>
              <c:f>'GTH-03 Estructura_SG-SST'!$F$34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Estructura_SG-SST'!$B$35:$B$38</c:f>
              <c:strCache/>
            </c:strRef>
          </c:cat>
          <c:val>
            <c:numRef>
              <c:f>'GTH-03 Estructura_SG-SST'!$F$35:$F$38</c:f>
              <c:numCache/>
            </c:numRef>
          </c:val>
          <c:shape val="cylinder"/>
        </c:ser>
        <c:gapWidth val="75"/>
        <c:shape val="cylinder"/>
        <c:axId val="50466048"/>
        <c:axId val="51541249"/>
      </c:bar3DChart>
      <c:catAx>
        <c:axId val="50466048"/>
        <c:scaling>
          <c:orientation val="minMax"/>
        </c:scaling>
        <c:axPos val="b"/>
        <c:delete val="1"/>
        <c:majorTickMark val="out"/>
        <c:minorTickMark val="none"/>
        <c:tickLblPos val="nextTo"/>
        <c:crossAx val="51541249"/>
        <c:crosses val="autoZero"/>
        <c:auto val="1"/>
        <c:lblOffset val="100"/>
        <c:tickLblSkip val="1"/>
        <c:noMultiLvlLbl val="0"/>
      </c:catAx>
      <c:valAx>
        <c:axId val="5154124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0466048"/>
        <c:crossesAt val="1"/>
        <c:crossBetween val="between"/>
        <c:dispUnits/>
      </c:valAx>
      <c:spPr>
        <a:noFill/>
        <a:ln>
          <a:noFill/>
        </a:ln>
      </c:spPr>
    </c:plotArea>
    <c:legend>
      <c:legendPos val="b"/>
      <c:layout>
        <c:manualLayout>
          <c:xMode val="edge"/>
          <c:yMode val="edge"/>
          <c:x val="0.277"/>
          <c:y val="0.9215"/>
          <c:w val="0.44275"/>
          <c:h val="0.061"/>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Evaluación Inicial del SG SST</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65"/>
          <c:y val="0.11025"/>
          <c:w val="0.96525"/>
          <c:h val="0.769"/>
        </c:manualLayout>
      </c:layout>
      <c:bar3DChart>
        <c:barDir val="col"/>
        <c:grouping val="clustered"/>
        <c:varyColors val="0"/>
        <c:ser>
          <c:idx val="0"/>
          <c:order val="0"/>
          <c:tx>
            <c:strRef>
              <c:f>'GTH-04 Evaluación inicial 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Evaluación inicial SGSST'!$B$35:$B$38</c:f>
              <c:strCache/>
            </c:strRef>
          </c:cat>
          <c:val>
            <c:numRef>
              <c:f>'GTH-04 Evaluación inicial SGSST'!$C$35:$C$38</c:f>
              <c:numCache/>
            </c:numRef>
          </c:val>
          <c:shape val="cylinder"/>
        </c:ser>
        <c:ser>
          <c:idx val="1"/>
          <c:order val="1"/>
          <c:tx>
            <c:strRef>
              <c:f>'GTH-04 Evaluación inicial 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Evaluación inicial SGSST'!$B$35:$B$38</c:f>
              <c:strCache/>
            </c:strRef>
          </c:cat>
          <c:val>
            <c:numRef>
              <c:f>'GTH-04 Evaluación inicial SGSST'!$F$35:$F$38</c:f>
              <c:numCache/>
            </c:numRef>
          </c:val>
          <c:shape val="cylinder"/>
        </c:ser>
        <c:gapWidth val="75"/>
        <c:shape val="cylinder"/>
        <c:axId val="61218058"/>
        <c:axId val="14091611"/>
      </c:bar3DChart>
      <c:catAx>
        <c:axId val="61218058"/>
        <c:scaling>
          <c:orientation val="minMax"/>
        </c:scaling>
        <c:axPos val="b"/>
        <c:delete val="1"/>
        <c:majorTickMark val="out"/>
        <c:minorTickMark val="none"/>
        <c:tickLblPos val="nextTo"/>
        <c:crossAx val="14091611"/>
        <c:crosses val="autoZero"/>
        <c:auto val="1"/>
        <c:lblOffset val="100"/>
        <c:tickLblSkip val="1"/>
        <c:noMultiLvlLbl val="0"/>
      </c:catAx>
      <c:valAx>
        <c:axId val="140916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1218058"/>
        <c:crossesAt val="1"/>
        <c:crossBetween val="between"/>
        <c:dispUnits/>
      </c:valAx>
      <c:spPr>
        <a:noFill/>
        <a:ln>
          <a:noFill/>
        </a:ln>
      </c:spPr>
    </c:plotArea>
    <c:legend>
      <c:legendPos val="b"/>
      <c:layout>
        <c:manualLayout>
          <c:xMode val="edge"/>
          <c:yMode val="edge"/>
          <c:x val="0.277"/>
          <c:y val="0.9215"/>
          <c:w val="0.44275"/>
          <c:h val="0.061"/>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SG SST</a:t>
            </a:r>
          </a:p>
        </c:rich>
      </c:tx>
      <c:layout>
        <c:manualLayout>
          <c:xMode val="factor"/>
          <c:yMode val="factor"/>
          <c:x val="-0.00325"/>
          <c:y val="-0.0095"/>
        </c:manualLayout>
      </c:layout>
      <c:spPr>
        <a:noFill/>
        <a:ln w="3175">
          <a:noFill/>
        </a:ln>
      </c:spPr>
    </c:title>
    <c:view3D>
      <c:rotX val="15"/>
      <c:hPercent val="39"/>
      <c:rotY val="20"/>
      <c:depthPercent val="100"/>
      <c:rAngAx val="1"/>
    </c:view3D>
    <c:plotArea>
      <c:layout>
        <c:manualLayout>
          <c:xMode val="edge"/>
          <c:yMode val="edge"/>
          <c:x val="0.0155"/>
          <c:y val="0.1185"/>
          <c:w val="0.9665"/>
          <c:h val="0.752"/>
        </c:manualLayout>
      </c:layout>
      <c:bar3DChart>
        <c:barDir val="col"/>
        <c:grouping val="clustered"/>
        <c:varyColors val="0"/>
        <c:ser>
          <c:idx val="0"/>
          <c:order val="0"/>
          <c:tx>
            <c:strRef>
              <c:f>'GTH-05 Eje_Plan_SG-SST'!$C$33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Eje_Plan_SG-SST'!$B$34:$B$37</c:f>
              <c:strCache/>
            </c:strRef>
          </c:cat>
          <c:val>
            <c:numRef>
              <c:f>'GTH-05 Eje_Plan_SG-SST'!$C$34:$C$37</c:f>
              <c:numCache/>
            </c:numRef>
          </c:val>
          <c:shape val="cylinder"/>
        </c:ser>
        <c:ser>
          <c:idx val="1"/>
          <c:order val="1"/>
          <c:tx>
            <c:strRef>
              <c:f>'GTH-05 Eje_Plan_SG-SST'!$F$33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Eje_Plan_SG-SST'!$B$34:$B$37</c:f>
              <c:strCache/>
            </c:strRef>
          </c:cat>
          <c:val>
            <c:numRef>
              <c:f>'GTH-05 Eje_Plan_SG-SST'!$F$34:$F$37</c:f>
              <c:numCache/>
            </c:numRef>
          </c:val>
          <c:shape val="cylinder"/>
        </c:ser>
        <c:gapWidth val="75"/>
        <c:shape val="cylinder"/>
        <c:axId val="59715636"/>
        <c:axId val="569813"/>
      </c:bar3DChart>
      <c:catAx>
        <c:axId val="59715636"/>
        <c:scaling>
          <c:orientation val="minMax"/>
        </c:scaling>
        <c:axPos val="b"/>
        <c:delete val="0"/>
        <c:numFmt formatCode="General" sourceLinked="0"/>
        <c:majorTickMark val="none"/>
        <c:minorTickMark val="none"/>
        <c:tickLblPos val="nextTo"/>
        <c:spPr>
          <a:ln w="3175">
            <a:solidFill>
              <a:srgbClr val="808080"/>
            </a:solidFill>
          </a:ln>
        </c:spPr>
        <c:crossAx val="569813"/>
        <c:crosses val="autoZero"/>
        <c:auto val="1"/>
        <c:lblOffset val="100"/>
        <c:tickLblSkip val="1"/>
        <c:noMultiLvlLbl val="0"/>
      </c:catAx>
      <c:valAx>
        <c:axId val="5698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9715636"/>
        <c:crossesAt val="1"/>
        <c:crossBetween val="between"/>
        <c:dispUnits/>
      </c:valAx>
      <c:spPr>
        <a:noFill/>
        <a:ln>
          <a:noFill/>
        </a:ln>
      </c:spPr>
    </c:plotArea>
    <c:legend>
      <c:legendPos val="b"/>
      <c:layout>
        <c:manualLayout>
          <c:xMode val="edge"/>
          <c:yMode val="edge"/>
          <c:x val="0.28975"/>
          <c:y val="0.91575"/>
          <c:w val="0.419"/>
          <c:h val="0.065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Evaluación de las condiciones de salud </a:t>
            </a:r>
          </a:p>
        </c:rich>
      </c:tx>
      <c:layout>
        <c:manualLayout>
          <c:xMode val="factor"/>
          <c:yMode val="factor"/>
          <c:x val="-0.0015"/>
          <c:y val="-0.0095"/>
        </c:manualLayout>
      </c:layout>
      <c:spPr>
        <a:noFill/>
        <a:ln w="3175">
          <a:noFill/>
        </a:ln>
      </c:spPr>
    </c:title>
    <c:view3D>
      <c:rotX val="15"/>
      <c:hPercent val="39"/>
      <c:rotY val="20"/>
      <c:depthPercent val="100"/>
      <c:rAngAx val="1"/>
    </c:view3D>
    <c:plotArea>
      <c:layout>
        <c:manualLayout>
          <c:xMode val="edge"/>
          <c:yMode val="edge"/>
          <c:x val="0.0155"/>
          <c:y val="0.1185"/>
          <c:w val="0.9665"/>
          <c:h val="0.752"/>
        </c:manualLayout>
      </c:layout>
      <c:bar3DChart>
        <c:barDir val="col"/>
        <c:grouping val="clustered"/>
        <c:varyColors val="0"/>
        <c:ser>
          <c:idx val="0"/>
          <c:order val="0"/>
          <c:tx>
            <c:strRef>
              <c:f>'GTH-06 Ev_Cond_Salud'!$C$33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Ev_Cond_Salud'!$B$34:$B$37</c:f>
              <c:strCache/>
            </c:strRef>
          </c:cat>
          <c:val>
            <c:numRef>
              <c:f>'GTH-06 Ev_Cond_Salud'!$C$34:$C$37</c:f>
              <c:numCache/>
            </c:numRef>
          </c:val>
          <c:shape val="cylinder"/>
        </c:ser>
        <c:ser>
          <c:idx val="1"/>
          <c:order val="1"/>
          <c:tx>
            <c:strRef>
              <c:f>'GTH-06 Ev_Cond_Salud'!$F$33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Ev_Cond_Salud'!$B$34:$B$37</c:f>
              <c:strCache/>
            </c:strRef>
          </c:cat>
          <c:val>
            <c:numRef>
              <c:f>'GTH-06 Ev_Cond_Salud'!$F$34:$F$37</c:f>
              <c:numCache/>
            </c:numRef>
          </c:val>
          <c:shape val="cylinder"/>
        </c:ser>
        <c:gapWidth val="75"/>
        <c:shape val="cylinder"/>
        <c:axId val="5128318"/>
        <c:axId val="46154863"/>
      </c:bar3DChart>
      <c:catAx>
        <c:axId val="5128318"/>
        <c:scaling>
          <c:orientation val="minMax"/>
        </c:scaling>
        <c:axPos val="b"/>
        <c:delete val="0"/>
        <c:numFmt formatCode="General" sourceLinked="0"/>
        <c:majorTickMark val="none"/>
        <c:minorTickMark val="none"/>
        <c:tickLblPos val="nextTo"/>
        <c:spPr>
          <a:ln w="3175">
            <a:solidFill>
              <a:srgbClr val="808080"/>
            </a:solidFill>
          </a:ln>
        </c:spPr>
        <c:crossAx val="46154863"/>
        <c:crosses val="autoZero"/>
        <c:auto val="1"/>
        <c:lblOffset val="100"/>
        <c:tickLblSkip val="1"/>
        <c:noMultiLvlLbl val="0"/>
      </c:catAx>
      <c:valAx>
        <c:axId val="461548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28318"/>
        <c:crossesAt val="1"/>
        <c:crossBetween val="between"/>
        <c:dispUnits/>
      </c:valAx>
      <c:spPr>
        <a:noFill/>
        <a:ln>
          <a:noFill/>
        </a:ln>
      </c:spPr>
    </c:plotArea>
    <c:legend>
      <c:legendPos val="b"/>
      <c:layout>
        <c:manualLayout>
          <c:xMode val="edge"/>
          <c:yMode val="edge"/>
          <c:x val="0.28975"/>
          <c:y val="0.91575"/>
          <c:w val="0.419"/>
          <c:h val="0.065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Notificación de incidentes y reporte de AT y EL</a:t>
            </a:r>
          </a:p>
        </c:rich>
      </c:tx>
      <c:layout>
        <c:manualLayout>
          <c:xMode val="factor"/>
          <c:yMode val="factor"/>
          <c:x val="-0.002"/>
          <c:y val="-0.00975"/>
        </c:manualLayout>
      </c:layout>
      <c:spPr>
        <a:noFill/>
        <a:ln w="3175">
          <a:noFill/>
        </a:ln>
      </c:spPr>
    </c:title>
    <c:view3D>
      <c:rotX val="15"/>
      <c:hPercent val="41"/>
      <c:rotY val="20"/>
      <c:depthPercent val="100"/>
      <c:rAngAx val="1"/>
    </c:view3D>
    <c:plotArea>
      <c:layout>
        <c:manualLayout>
          <c:xMode val="edge"/>
          <c:yMode val="edge"/>
          <c:x val="0.0185"/>
          <c:y val="0.12375"/>
          <c:w val="0.96025"/>
          <c:h val="0.74025"/>
        </c:manualLayout>
      </c:layout>
      <c:bar3DChart>
        <c:barDir val="col"/>
        <c:grouping val="clustered"/>
        <c:varyColors val="0"/>
        <c:ser>
          <c:idx val="0"/>
          <c:order val="0"/>
          <c:tx>
            <c:strRef>
              <c:f>'GTH-07 Reporte_AT_EL'!$C$33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'GTH-07 Reporte_AT_EL'!$B$34:$B$37</c:f>
              <c:strCache/>
            </c:strRef>
          </c:cat>
          <c:val>
            <c:numRef>
              <c:f>'GTH-07 Reporte_AT_EL'!$C$34:$C$37</c:f>
              <c:numCache/>
            </c:numRef>
          </c:val>
          <c:shape val="cylinder"/>
        </c:ser>
        <c:ser>
          <c:idx val="1"/>
          <c:order val="1"/>
          <c:tx>
            <c:strRef>
              <c:f>'GTH-07 Reporte_AT_EL'!$F$33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'GTH-07 Reporte_AT_EL'!$B$34:$B$37</c:f>
              <c:strCache/>
            </c:strRef>
          </c:cat>
          <c:val>
            <c:numRef>
              <c:f>'GTH-07 Reporte_AT_EL'!$F$34:$F$37</c:f>
              <c:numCache/>
            </c:numRef>
          </c:val>
          <c:shape val="cylinder"/>
        </c:ser>
        <c:gapWidth val="75"/>
        <c:shape val="cylinder"/>
        <c:axId val="12740584"/>
        <c:axId val="47556393"/>
      </c:bar3DChart>
      <c:catAx>
        <c:axId val="12740584"/>
        <c:scaling>
          <c:orientation val="minMax"/>
        </c:scaling>
        <c:axPos val="b"/>
        <c:delete val="0"/>
        <c:numFmt formatCode="General" sourceLinked="0"/>
        <c:majorTickMark val="none"/>
        <c:minorTickMark val="none"/>
        <c:tickLblPos val="nextTo"/>
        <c:spPr>
          <a:ln w="3175">
            <a:solidFill>
              <a:srgbClr val="808080"/>
            </a:solidFill>
          </a:ln>
        </c:spPr>
        <c:crossAx val="47556393"/>
        <c:crosses val="autoZero"/>
        <c:auto val="1"/>
        <c:lblOffset val="100"/>
        <c:tickLblSkip val="1"/>
        <c:noMultiLvlLbl val="0"/>
      </c:catAx>
      <c:valAx>
        <c:axId val="4755639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2740584"/>
        <c:crossesAt val="1"/>
        <c:crossBetween val="between"/>
        <c:dispUnits/>
      </c:valAx>
      <c:spPr>
        <a:noFill/>
        <a:ln>
          <a:noFill/>
        </a:ln>
      </c:spPr>
    </c:plotArea>
    <c:legend>
      <c:legendPos val="b"/>
      <c:layout>
        <c:manualLayout>
          <c:xMode val="edge"/>
          <c:yMode val="edge"/>
          <c:x val="0.25"/>
          <c:y val="0.91175"/>
          <c:w val="0.498"/>
          <c:h val="0.068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Reporte e Investigación Incidentes y AT</a:t>
            </a:r>
          </a:p>
        </c:rich>
      </c:tx>
      <c:layout>
        <c:manualLayout>
          <c:xMode val="factor"/>
          <c:yMode val="factor"/>
          <c:x val="-0.00375"/>
          <c:y val="-0.0105"/>
        </c:manualLayout>
      </c:layout>
      <c:spPr>
        <a:noFill/>
        <a:ln w="3175">
          <a:noFill/>
        </a:ln>
      </c:spPr>
    </c:title>
    <c:view3D>
      <c:rotX val="15"/>
      <c:hPercent val="37"/>
      <c:rotY val="20"/>
      <c:depthPercent val="100"/>
      <c:rAngAx val="1"/>
    </c:view3D>
    <c:plotArea>
      <c:layout>
        <c:manualLayout>
          <c:xMode val="edge"/>
          <c:yMode val="edge"/>
          <c:x val="0.0185"/>
          <c:y val="0.132"/>
          <c:w val="0.96025"/>
          <c:h val="0.72275"/>
        </c:manualLayout>
      </c:layout>
      <c:bar3DChart>
        <c:barDir val="col"/>
        <c:grouping val="clustered"/>
        <c:varyColors val="0"/>
        <c:ser>
          <c:idx val="0"/>
          <c:order val="0"/>
          <c:tx>
            <c:strRef>
              <c:f>'GTH-08 Investigación_AT_EL_'!$C$33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'GTH-08 Investigación_AT_EL_'!$B$34:$B$37</c:f>
              <c:strCache/>
            </c:strRef>
          </c:cat>
          <c:val>
            <c:numRef>
              <c:f>'GTH-08 Investigación_AT_EL_'!$C$34:$C$37</c:f>
              <c:numCache/>
            </c:numRef>
          </c:val>
          <c:shape val="cylinder"/>
        </c:ser>
        <c:ser>
          <c:idx val="1"/>
          <c:order val="1"/>
          <c:tx>
            <c:strRef>
              <c:f>'GTH-08 Investigación_AT_EL_'!$F$33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'GTH-08 Investigación_AT_EL_'!$B$34:$B$37</c:f>
              <c:strCache/>
            </c:strRef>
          </c:cat>
          <c:val>
            <c:numRef>
              <c:f>'GTH-08 Investigación_AT_EL_'!$F$34:$F$37</c:f>
              <c:numCache/>
            </c:numRef>
          </c:val>
          <c:shape val="cylinder"/>
        </c:ser>
        <c:gapWidth val="75"/>
        <c:shape val="cylinder"/>
        <c:axId val="25354354"/>
        <c:axId val="26862595"/>
      </c:bar3DChart>
      <c:catAx>
        <c:axId val="25354354"/>
        <c:scaling>
          <c:orientation val="minMax"/>
        </c:scaling>
        <c:axPos val="b"/>
        <c:delete val="0"/>
        <c:numFmt formatCode="General" sourceLinked="0"/>
        <c:majorTickMark val="none"/>
        <c:minorTickMark val="none"/>
        <c:tickLblPos val="nextTo"/>
        <c:spPr>
          <a:ln w="3175">
            <a:solidFill>
              <a:srgbClr val="808080"/>
            </a:solidFill>
          </a:ln>
        </c:spPr>
        <c:crossAx val="26862595"/>
        <c:crosses val="autoZero"/>
        <c:auto val="1"/>
        <c:lblOffset val="100"/>
        <c:tickLblSkip val="1"/>
        <c:noMultiLvlLbl val="0"/>
      </c:catAx>
      <c:valAx>
        <c:axId val="268625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5354354"/>
        <c:crossesAt val="1"/>
        <c:crossBetween val="between"/>
        <c:dispUnits/>
      </c:valAx>
      <c:spPr>
        <a:noFill/>
        <a:ln>
          <a:noFill/>
        </a:ln>
      </c:spPr>
    </c:plotArea>
    <c:legend>
      <c:legendPos val="b"/>
      <c:layout>
        <c:manualLayout>
          <c:xMode val="edge"/>
          <c:yMode val="edge"/>
          <c:x val="0.25"/>
          <c:y val="0.906"/>
          <c:w val="0.498"/>
          <c:h val="0.073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de Mejoramiento SG SST</a:t>
            </a:r>
          </a:p>
        </c:rich>
      </c:tx>
      <c:layout>
        <c:manualLayout>
          <c:xMode val="factor"/>
          <c:yMode val="factor"/>
          <c:x val="-0.002"/>
          <c:y val="-0.01075"/>
        </c:manualLayout>
      </c:layout>
      <c:spPr>
        <a:noFill/>
        <a:ln w="3175">
          <a:noFill/>
        </a:ln>
      </c:spPr>
    </c:title>
    <c:view3D>
      <c:rotX val="15"/>
      <c:hPercent val="39"/>
      <c:rotY val="20"/>
      <c:depthPercent val="100"/>
      <c:rAngAx val="1"/>
    </c:view3D>
    <c:plotArea>
      <c:layout>
        <c:manualLayout>
          <c:xMode val="edge"/>
          <c:yMode val="edge"/>
          <c:x val="0.0205"/>
          <c:y val="0.13575"/>
          <c:w val="0.95625"/>
          <c:h val="0.7155"/>
        </c:manualLayout>
      </c:layout>
      <c:bar3DChart>
        <c:barDir val="col"/>
        <c:grouping val="clustered"/>
        <c:varyColors val="0"/>
        <c:ser>
          <c:idx val="0"/>
          <c:order val="0"/>
          <c:tx>
            <c:strRef>
              <c:f>'GTH-09 Evaluación ACPM'!$C$33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Evaluación ACPM'!$B$34:$B$37</c:f>
              <c:strCache/>
            </c:strRef>
          </c:cat>
          <c:val>
            <c:numRef>
              <c:f>'GTH-09 Evaluación ACPM'!$C$34:$C$37</c:f>
              <c:numCache/>
            </c:numRef>
          </c:val>
          <c:shape val="cylinder"/>
        </c:ser>
        <c:ser>
          <c:idx val="1"/>
          <c:order val="1"/>
          <c:tx>
            <c:strRef>
              <c:f>'GTH-09 Evaluación ACPM'!$F$33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Evaluación ACPM'!$B$34:$B$37</c:f>
              <c:strCache/>
            </c:strRef>
          </c:cat>
          <c:val>
            <c:numRef>
              <c:f>'GTH-09 Evaluación ACPM'!$F$34:$F$37</c:f>
              <c:numCache/>
            </c:numRef>
          </c:val>
          <c:shape val="cylinder"/>
        </c:ser>
        <c:gapWidth val="75"/>
        <c:shape val="cylinder"/>
        <c:axId val="40436764"/>
        <c:axId val="28386557"/>
      </c:bar3DChart>
      <c:catAx>
        <c:axId val="40436764"/>
        <c:scaling>
          <c:orientation val="minMax"/>
        </c:scaling>
        <c:axPos val="b"/>
        <c:delete val="0"/>
        <c:numFmt formatCode="General" sourceLinked="0"/>
        <c:majorTickMark val="none"/>
        <c:minorTickMark val="none"/>
        <c:tickLblPos val="nextTo"/>
        <c:spPr>
          <a:ln w="3175">
            <a:solidFill>
              <a:srgbClr val="808080"/>
            </a:solidFill>
          </a:ln>
        </c:spPr>
        <c:crossAx val="28386557"/>
        <c:crosses val="autoZero"/>
        <c:auto val="1"/>
        <c:lblOffset val="100"/>
        <c:tickLblSkip val="1"/>
        <c:noMultiLvlLbl val="0"/>
      </c:catAx>
      <c:valAx>
        <c:axId val="2838655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436764"/>
        <c:crossesAt val="1"/>
        <c:crossBetween val="between"/>
        <c:dispUnits/>
      </c:valAx>
      <c:spPr>
        <a:noFill/>
        <a:ln>
          <a:noFill/>
        </a:ln>
      </c:spPr>
    </c:plotArea>
    <c:legend>
      <c:legendPos val="b"/>
      <c:layout>
        <c:manualLayout>
          <c:xMode val="edge"/>
          <c:yMode val="edge"/>
          <c:x val="0.223"/>
          <c:y val="0.90325"/>
          <c:w val="0.55"/>
          <c:h val="0.075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66675</xdr:rowOff>
    </xdr:from>
    <xdr:to>
      <xdr:col>1</xdr:col>
      <xdr:colOff>628650</xdr:colOff>
      <xdr:row>2</xdr:row>
      <xdr:rowOff>257175</xdr:rowOff>
    </xdr:to>
    <xdr:pic>
      <xdr:nvPicPr>
        <xdr:cNvPr id="1" name="3 Imagen" descr="Logo Alta Definición.jpg"/>
        <xdr:cNvPicPr preferRelativeResize="1">
          <a:picLocks noChangeAspect="1"/>
        </xdr:cNvPicPr>
      </xdr:nvPicPr>
      <xdr:blipFill>
        <a:blip r:embed="rId1"/>
        <a:stretch>
          <a:fillRect/>
        </a:stretch>
      </xdr:blipFill>
      <xdr:spPr>
        <a:xfrm>
          <a:off x="581025" y="66675"/>
          <a:ext cx="1209675" cy="838200"/>
        </a:xfrm>
        <a:prstGeom prst="rect">
          <a:avLst/>
        </a:prstGeom>
        <a:noFill/>
        <a:ln w="9525" cmpd="sng">
          <a:noFill/>
        </a:ln>
      </xdr:spPr>
    </xdr:pic>
    <xdr:clientData/>
  </xdr:twoCellAnchor>
  <xdr:twoCellAnchor>
    <xdr:from>
      <xdr:col>7</xdr:col>
      <xdr:colOff>190500</xdr:colOff>
      <xdr:row>31</xdr:row>
      <xdr:rowOff>180975</xdr:rowOff>
    </xdr:from>
    <xdr:to>
      <xdr:col>12</xdr:col>
      <xdr:colOff>847725</xdr:colOff>
      <xdr:row>41</xdr:row>
      <xdr:rowOff>142875</xdr:rowOff>
    </xdr:to>
    <xdr:graphicFrame>
      <xdr:nvGraphicFramePr>
        <xdr:cNvPr id="2" name="3 Gráfico"/>
        <xdr:cNvGraphicFramePr/>
      </xdr:nvGraphicFramePr>
      <xdr:xfrm>
        <a:off x="8162925" y="10410825"/>
        <a:ext cx="6324600" cy="34861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923925</xdr:colOff>
      <xdr:row>31</xdr:row>
      <xdr:rowOff>390525</xdr:rowOff>
    </xdr:from>
    <xdr:to>
      <xdr:col>11</xdr:col>
      <xdr:colOff>847725</xdr:colOff>
      <xdr:row>39</xdr:row>
      <xdr:rowOff>57150</xdr:rowOff>
    </xdr:to>
    <xdr:graphicFrame>
      <xdr:nvGraphicFramePr>
        <xdr:cNvPr id="2" name="3 Gráfico"/>
        <xdr:cNvGraphicFramePr/>
      </xdr:nvGraphicFramePr>
      <xdr:xfrm>
        <a:off x="9058275" y="10991850"/>
        <a:ext cx="4581525" cy="27241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495300</xdr:colOff>
      <xdr:row>32</xdr:row>
      <xdr:rowOff>295275</xdr:rowOff>
    </xdr:from>
    <xdr:to>
      <xdr:col>12</xdr:col>
      <xdr:colOff>752475</xdr:colOff>
      <xdr:row>40</xdr:row>
      <xdr:rowOff>95250</xdr:rowOff>
    </xdr:to>
    <xdr:graphicFrame>
      <xdr:nvGraphicFramePr>
        <xdr:cNvPr id="2" name="3 Gráfico"/>
        <xdr:cNvGraphicFramePr/>
      </xdr:nvGraphicFramePr>
      <xdr:xfrm>
        <a:off x="9810750" y="11039475"/>
        <a:ext cx="4743450" cy="27241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419100</xdr:colOff>
      <xdr:row>33</xdr:row>
      <xdr:rowOff>0</xdr:rowOff>
    </xdr:from>
    <xdr:to>
      <xdr:col>12</xdr:col>
      <xdr:colOff>666750</xdr:colOff>
      <xdr:row>40</xdr:row>
      <xdr:rowOff>114300</xdr:rowOff>
    </xdr:to>
    <xdr:graphicFrame>
      <xdr:nvGraphicFramePr>
        <xdr:cNvPr id="2" name="3 Gráfico"/>
        <xdr:cNvGraphicFramePr/>
      </xdr:nvGraphicFramePr>
      <xdr:xfrm>
        <a:off x="9734550" y="10877550"/>
        <a:ext cx="4733925" cy="27146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2</xdr:col>
      <xdr:colOff>171450</xdr:colOff>
      <xdr:row>54</xdr:row>
      <xdr:rowOff>19050</xdr:rowOff>
    </xdr:from>
    <xdr:to>
      <xdr:col>8</xdr:col>
      <xdr:colOff>847725</xdr:colOff>
      <xdr:row>63</xdr:row>
      <xdr:rowOff>200025</xdr:rowOff>
    </xdr:to>
    <xdr:graphicFrame>
      <xdr:nvGraphicFramePr>
        <xdr:cNvPr id="2" name="3 Gráfico"/>
        <xdr:cNvGraphicFramePr/>
      </xdr:nvGraphicFramePr>
      <xdr:xfrm>
        <a:off x="2686050" y="18564225"/>
        <a:ext cx="7372350" cy="3267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428625</xdr:colOff>
      <xdr:row>31</xdr:row>
      <xdr:rowOff>142875</xdr:rowOff>
    </xdr:from>
    <xdr:to>
      <xdr:col>12</xdr:col>
      <xdr:colOff>714375</xdr:colOff>
      <xdr:row>40</xdr:row>
      <xdr:rowOff>76200</xdr:rowOff>
    </xdr:to>
    <xdr:graphicFrame>
      <xdr:nvGraphicFramePr>
        <xdr:cNvPr id="2" name="4 Gráfico"/>
        <xdr:cNvGraphicFramePr/>
      </xdr:nvGraphicFramePr>
      <xdr:xfrm>
        <a:off x="10467975" y="10544175"/>
        <a:ext cx="5953125" cy="3343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1420475"/>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0648950"/>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47625</xdr:rowOff>
    </xdr:from>
    <xdr:to>
      <xdr:col>1</xdr:col>
      <xdr:colOff>476250</xdr:colOff>
      <xdr:row>2</xdr:row>
      <xdr:rowOff>228600</xdr:rowOff>
    </xdr:to>
    <xdr:pic>
      <xdr:nvPicPr>
        <xdr:cNvPr id="1" name="3 Imagen" descr="Logo Alta Definición.jpg"/>
        <xdr:cNvPicPr preferRelativeResize="1">
          <a:picLocks noChangeAspect="1"/>
        </xdr:cNvPicPr>
      </xdr:nvPicPr>
      <xdr:blipFill>
        <a:blip r:embed="rId1"/>
        <a:stretch>
          <a:fillRect/>
        </a:stretch>
      </xdr:blipFill>
      <xdr:spPr>
        <a:xfrm>
          <a:off x="428625" y="47625"/>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267700" y="10020300"/>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47625</xdr:rowOff>
    </xdr:from>
    <xdr:to>
      <xdr:col>1</xdr:col>
      <xdr:colOff>476250</xdr:colOff>
      <xdr:row>2</xdr:row>
      <xdr:rowOff>228600</xdr:rowOff>
    </xdr:to>
    <xdr:pic>
      <xdr:nvPicPr>
        <xdr:cNvPr id="1" name="3 Imagen" descr="Logo Alta Definición.jpg"/>
        <xdr:cNvPicPr preferRelativeResize="1">
          <a:picLocks noChangeAspect="1"/>
        </xdr:cNvPicPr>
      </xdr:nvPicPr>
      <xdr:blipFill>
        <a:blip r:embed="rId1"/>
        <a:stretch>
          <a:fillRect/>
        </a:stretch>
      </xdr:blipFill>
      <xdr:spPr>
        <a:xfrm>
          <a:off x="428625" y="47625"/>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267700" y="10115550"/>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657225</xdr:colOff>
      <xdr:row>31</xdr:row>
      <xdr:rowOff>200025</xdr:rowOff>
    </xdr:from>
    <xdr:to>
      <xdr:col>12</xdr:col>
      <xdr:colOff>28575</xdr:colOff>
      <xdr:row>36</xdr:row>
      <xdr:rowOff>276225</xdr:rowOff>
    </xdr:to>
    <xdr:graphicFrame>
      <xdr:nvGraphicFramePr>
        <xdr:cNvPr id="2" name="2 Gráfico"/>
        <xdr:cNvGraphicFramePr/>
      </xdr:nvGraphicFramePr>
      <xdr:xfrm>
        <a:off x="8877300" y="10782300"/>
        <a:ext cx="5038725" cy="30003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762000</xdr:colOff>
      <xdr:row>31</xdr:row>
      <xdr:rowOff>485775</xdr:rowOff>
    </xdr:from>
    <xdr:to>
      <xdr:col>12</xdr:col>
      <xdr:colOff>133350</xdr:colOff>
      <xdr:row>37</xdr:row>
      <xdr:rowOff>19050</xdr:rowOff>
    </xdr:to>
    <xdr:graphicFrame>
      <xdr:nvGraphicFramePr>
        <xdr:cNvPr id="2" name="5 Gráfico"/>
        <xdr:cNvGraphicFramePr/>
      </xdr:nvGraphicFramePr>
      <xdr:xfrm>
        <a:off x="8896350" y="11068050"/>
        <a:ext cx="5038725" cy="28098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47625</xdr:colOff>
      <xdr:row>32</xdr:row>
      <xdr:rowOff>247650</xdr:rowOff>
    </xdr:from>
    <xdr:to>
      <xdr:col>12</xdr:col>
      <xdr:colOff>133350</xdr:colOff>
      <xdr:row>39</xdr:row>
      <xdr:rowOff>0</xdr:rowOff>
    </xdr:to>
    <xdr:graphicFrame>
      <xdr:nvGraphicFramePr>
        <xdr:cNvPr id="2" name="5 Gráfico"/>
        <xdr:cNvGraphicFramePr/>
      </xdr:nvGraphicFramePr>
      <xdr:xfrm>
        <a:off x="9363075" y="10877550"/>
        <a:ext cx="4572000"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cuments\01_SUBD_ADMINISTRATIVA_2019\01_INFORMES%20A%20REPORTAR%20OAP\04_CUARTO%20TRIMESTRE%202019\Indicadores\Soporte\Trimestre_4_Ind_GTH_2019_Franc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lopez\Downloads\INDICADORES%20GTH%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GTH-05 Reporte_AT_EL"/>
      <sheetName val="GTH-07 Frecuencia_AT"/>
      <sheetName val="GTH-08 Severidad_AT"/>
      <sheetName val="GTH-09 AT_Mortales"/>
      <sheetName val="GTH-10 Prevalencia_EL"/>
      <sheetName val="GTH-11 Incidencia_EL"/>
      <sheetName val="GTH-12 Ausentismo_Causa_Médica"/>
      <sheetName val="GTH-13 Ejecución_PM"/>
      <sheetName val="Listas"/>
    </sheetNames>
    <sheetDataSet>
      <sheetData sheetId="6">
        <row r="35">
          <cell r="B35" t="str">
            <v>Primer Trimestre</v>
          </cell>
        </row>
        <row r="36">
          <cell r="B36" t="str">
            <v>Segundo Trimestre</v>
          </cell>
        </row>
        <row r="37">
          <cell r="B37" t="str">
            <v>Tercer Trimestre</v>
          </cell>
        </row>
        <row r="38">
          <cell r="B38" t="str">
            <v>Cuarto Trimestre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37"/>
  <sheetViews>
    <sheetView showGridLines="0" view="pageBreakPreview" zoomScale="80" zoomScaleNormal="80" zoomScaleSheetLayoutView="80" zoomScalePageLayoutView="0" workbookViewId="0" topLeftCell="A52">
      <selection activeCell="B53" sqref="B53:E53"/>
    </sheetView>
  </sheetViews>
  <sheetFormatPr defaultColWidth="11.421875" defaultRowHeight="12.75" customHeight="1" zeroHeight="1"/>
  <cols>
    <col min="1" max="1" width="17.421875" style="1" customWidth="1"/>
    <col min="2" max="2" width="17.8515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5.2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372" t="s">
        <v>68</v>
      </c>
      <c r="D9" s="373"/>
      <c r="E9" s="373"/>
      <c r="F9" s="373"/>
      <c r="G9" s="373"/>
      <c r="H9" s="373"/>
      <c r="I9" s="373"/>
      <c r="J9" s="373"/>
      <c r="K9" s="373"/>
      <c r="L9" s="373"/>
      <c r="M9" s="374"/>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156</v>
      </c>
      <c r="D11" s="376"/>
      <c r="E11" s="376"/>
      <c r="F11" s="376"/>
      <c r="G11" s="376"/>
      <c r="H11" s="376"/>
      <c r="I11" s="376"/>
      <c r="J11" s="377"/>
      <c r="K11" s="85" t="s">
        <v>82</v>
      </c>
      <c r="L11" s="378" t="s">
        <v>209</v>
      </c>
      <c r="M11" s="379"/>
      <c r="O11" s="252" t="s">
        <v>21</v>
      </c>
    </row>
    <row r="12" spans="1:15" ht="30" customHeight="1" thickBot="1">
      <c r="A12" s="331" t="s">
        <v>9</v>
      </c>
      <c r="B12" s="332"/>
      <c r="C12" s="369" t="s">
        <v>141</v>
      </c>
      <c r="D12" s="370"/>
      <c r="E12" s="370"/>
      <c r="F12" s="370"/>
      <c r="G12" s="370"/>
      <c r="H12" s="370"/>
      <c r="I12" s="370"/>
      <c r="J12" s="370"/>
      <c r="K12" s="370"/>
      <c r="L12" s="370"/>
      <c r="M12" s="371"/>
      <c r="O12" s="252" t="s">
        <v>0</v>
      </c>
    </row>
    <row r="13" spans="1:15" ht="30" customHeight="1" thickBot="1">
      <c r="A13" s="331" t="s">
        <v>96</v>
      </c>
      <c r="B13" s="332"/>
      <c r="C13" s="369" t="s">
        <v>142</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252" t="s">
        <v>27</v>
      </c>
    </row>
    <row r="19" spans="1:15" ht="47.25" customHeight="1" thickBot="1">
      <c r="A19" s="360" t="s">
        <v>131</v>
      </c>
      <c r="B19" s="361"/>
      <c r="C19" s="364" t="s">
        <v>85</v>
      </c>
      <c r="D19" s="341"/>
      <c r="E19" s="4">
        <v>1</v>
      </c>
      <c r="F19" s="366" t="s">
        <v>143</v>
      </c>
      <c r="G19" s="367"/>
      <c r="H19" s="368"/>
      <c r="I19" s="255" t="s">
        <v>133</v>
      </c>
      <c r="J19" s="349" t="s">
        <v>145</v>
      </c>
      <c r="K19" s="350"/>
      <c r="L19" s="351"/>
      <c r="M19" s="7" t="s">
        <v>119</v>
      </c>
      <c r="O19" s="252" t="s">
        <v>28</v>
      </c>
    </row>
    <row r="20" spans="1:15" ht="47.25" customHeight="1" thickBot="1">
      <c r="A20" s="362"/>
      <c r="B20" s="363"/>
      <c r="C20" s="365"/>
      <c r="D20" s="344"/>
      <c r="E20" s="4">
        <v>2</v>
      </c>
      <c r="F20" s="366" t="s">
        <v>144</v>
      </c>
      <c r="G20" s="367"/>
      <c r="H20" s="368"/>
      <c r="I20" s="255" t="s">
        <v>133</v>
      </c>
      <c r="J20" s="349" t="s">
        <v>146</v>
      </c>
      <c r="K20" s="350"/>
      <c r="L20" s="351"/>
      <c r="M20" s="7" t="s">
        <v>119</v>
      </c>
      <c r="O20" s="252" t="s">
        <v>3</v>
      </c>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10</v>
      </c>
      <c r="C22" s="33" t="s">
        <v>73</v>
      </c>
      <c r="D22" s="251" t="s">
        <v>13</v>
      </c>
      <c r="E22" s="6" t="s">
        <v>23</v>
      </c>
      <c r="F22" s="40">
        <v>1</v>
      </c>
      <c r="G22" s="6" t="s">
        <v>137</v>
      </c>
      <c r="H22" s="70" t="s">
        <v>124</v>
      </c>
      <c r="I22" s="6" t="s">
        <v>104</v>
      </c>
      <c r="J22" s="70" t="s">
        <v>124</v>
      </c>
      <c r="K22" s="6" t="s">
        <v>105</v>
      </c>
      <c r="L22" s="352" t="s">
        <v>124</v>
      </c>
      <c r="M22" s="353"/>
      <c r="O22" s="71"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289</v>
      </c>
      <c r="M23" s="358"/>
      <c r="O23" s="71" t="s">
        <v>49</v>
      </c>
    </row>
    <row r="24" spans="1:15" ht="30" customHeight="1" thickBot="1">
      <c r="A24" s="324"/>
      <c r="B24" s="355"/>
      <c r="C24" s="324"/>
      <c r="D24" s="355"/>
      <c r="E24" s="356"/>
      <c r="F24" s="41" t="s">
        <v>114</v>
      </c>
      <c r="G24" s="70" t="s">
        <v>124</v>
      </c>
      <c r="H24" s="70" t="s">
        <v>124</v>
      </c>
      <c r="I24" s="70" t="s">
        <v>124</v>
      </c>
      <c r="J24" s="70" t="s">
        <v>124</v>
      </c>
      <c r="K24" s="70" t="s">
        <v>124</v>
      </c>
      <c r="L24" s="70" t="s">
        <v>124</v>
      </c>
      <c r="M24" s="70" t="s">
        <v>124</v>
      </c>
      <c r="O24" s="71" t="s">
        <v>61</v>
      </c>
    </row>
    <row r="25" spans="1:15" ht="30" customHeight="1" thickBot="1">
      <c r="A25" s="48"/>
      <c r="B25" s="45"/>
      <c r="C25" s="44"/>
      <c r="D25" s="44"/>
      <c r="E25" s="324"/>
      <c r="F25" s="46" t="s">
        <v>115</v>
      </c>
      <c r="G25" s="70" t="s">
        <v>124</v>
      </c>
      <c r="H25" s="70" t="s">
        <v>124</v>
      </c>
      <c r="I25" s="70" t="s">
        <v>124</v>
      </c>
      <c r="J25" s="70" t="s">
        <v>124</v>
      </c>
      <c r="K25" s="70" t="s">
        <v>124</v>
      </c>
      <c r="L25" s="70" t="s">
        <v>124</v>
      </c>
      <c r="M25" s="70" t="s">
        <v>124</v>
      </c>
      <c r="O25" s="72" t="s">
        <v>62</v>
      </c>
    </row>
    <row r="26" spans="1:40" ht="13.5" thickBot="1">
      <c r="A26" s="2"/>
      <c r="B26" s="252"/>
      <c r="C26" s="252"/>
      <c r="D26" s="252"/>
      <c r="E26" s="252"/>
      <c r="F26" s="252"/>
      <c r="G26" s="252"/>
      <c r="H26" s="252"/>
      <c r="I26" s="252"/>
      <c r="J26" s="252"/>
      <c r="K26" s="252"/>
      <c r="L26" s="252"/>
      <c r="M26" s="37"/>
      <c r="O26" s="71" t="s">
        <v>50</v>
      </c>
      <c r="AN26" s="1" t="e">
        <f>#REF!+1</f>
        <v>#REF!</v>
      </c>
    </row>
    <row r="27" spans="1:40" ht="24.75" customHeight="1" thickBot="1">
      <c r="A27" s="325" t="s">
        <v>94</v>
      </c>
      <c r="B27" s="326"/>
      <c r="C27" s="327"/>
      <c r="D27" s="336" t="s">
        <v>77</v>
      </c>
      <c r="E27" s="337"/>
      <c r="F27" s="59">
        <v>0.8</v>
      </c>
      <c r="G27" s="25" t="s">
        <v>87</v>
      </c>
      <c r="H27" s="60">
        <v>1</v>
      </c>
      <c r="I27" s="338" t="s">
        <v>88</v>
      </c>
      <c r="J27" s="339"/>
      <c r="K27" s="23"/>
      <c r="L27" s="340"/>
      <c r="M27" s="341"/>
      <c r="O27" s="71" t="s">
        <v>51</v>
      </c>
      <c r="AN27" s="1" t="e">
        <f>AN26+1</f>
        <v>#REF!</v>
      </c>
    </row>
    <row r="28" spans="1:40" ht="24.75" customHeight="1" thickBot="1">
      <c r="A28" s="333"/>
      <c r="B28" s="334"/>
      <c r="C28" s="335"/>
      <c r="D28" s="345" t="s">
        <v>78</v>
      </c>
      <c r="E28" s="346"/>
      <c r="F28" s="61">
        <v>0.6</v>
      </c>
      <c r="G28" s="26" t="s">
        <v>87</v>
      </c>
      <c r="H28" s="86">
        <v>0.799</v>
      </c>
      <c r="I28" s="63"/>
      <c r="J28" s="64"/>
      <c r="K28" s="64"/>
      <c r="L28" s="305"/>
      <c r="M28" s="342"/>
      <c r="O28" s="71" t="s">
        <v>52</v>
      </c>
      <c r="AN28" s="1" t="e">
        <f>#REF!+1</f>
        <v>#REF!</v>
      </c>
    </row>
    <row r="29" spans="1:40" ht="24.75" customHeight="1" thickBot="1">
      <c r="A29" s="328"/>
      <c r="B29" s="329"/>
      <c r="C29" s="330"/>
      <c r="D29" s="347" t="s">
        <v>79</v>
      </c>
      <c r="E29" s="348"/>
      <c r="F29" s="253">
        <v>0</v>
      </c>
      <c r="G29" s="27" t="s">
        <v>87</v>
      </c>
      <c r="H29" s="87">
        <v>0.599</v>
      </c>
      <c r="I29" s="66"/>
      <c r="J29" s="67"/>
      <c r="K29" s="67"/>
      <c r="L29" s="343"/>
      <c r="M29" s="344"/>
      <c r="O29" s="91" t="s">
        <v>139</v>
      </c>
      <c r="AN29" s="1" t="e">
        <f>#REF!+1</f>
        <v>#REF!</v>
      </c>
    </row>
    <row r="30" spans="1:40" ht="13.5" thickBot="1">
      <c r="A30" s="2"/>
      <c r="B30" s="252"/>
      <c r="C30" s="252"/>
      <c r="D30" s="252"/>
      <c r="E30" s="252"/>
      <c r="F30" s="252"/>
      <c r="G30" s="252"/>
      <c r="H30" s="252"/>
      <c r="I30" s="252"/>
      <c r="J30" s="252"/>
      <c r="K30" s="252"/>
      <c r="L30" s="252"/>
      <c r="M30" s="37"/>
      <c r="O30" s="71" t="s">
        <v>64</v>
      </c>
      <c r="AN30" s="1" t="e">
        <f>#REF!+1</f>
        <v>#REF!</v>
      </c>
    </row>
    <row r="31" spans="1:40" ht="13.5" customHeight="1" thickBot="1">
      <c r="A31" s="320" t="s">
        <v>30</v>
      </c>
      <c r="B31" s="321"/>
      <c r="C31" s="321"/>
      <c r="D31" s="321"/>
      <c r="E31" s="321"/>
      <c r="F31" s="321"/>
      <c r="G31" s="321"/>
      <c r="H31" s="321"/>
      <c r="I31" s="321"/>
      <c r="J31" s="321"/>
      <c r="K31" s="321"/>
      <c r="L31" s="321"/>
      <c r="M31" s="322"/>
      <c r="O31" s="71" t="s">
        <v>54</v>
      </c>
      <c r="AN31" s="1" t="e">
        <f>AN30+1</f>
        <v>#REF!</v>
      </c>
    </row>
    <row r="32" spans="1:40" ht="36.75" customHeight="1" thickBot="1">
      <c r="A32" s="2"/>
      <c r="B32" s="252"/>
      <c r="C32" s="252"/>
      <c r="D32" s="252"/>
      <c r="E32" s="252"/>
      <c r="F32" s="252"/>
      <c r="G32" s="252"/>
      <c r="H32" s="252"/>
      <c r="I32" s="252"/>
      <c r="J32" s="252"/>
      <c r="K32" s="252"/>
      <c r="L32" s="252"/>
      <c r="M32" s="37"/>
      <c r="O32" s="71" t="s">
        <v>55</v>
      </c>
      <c r="AN32" s="1" t="e">
        <f>AN31+1</f>
        <v>#REF!</v>
      </c>
    </row>
    <row r="33" spans="1:38" ht="81.75" customHeight="1" thickBot="1">
      <c r="A33" s="256"/>
      <c r="B33" s="77" t="s">
        <v>31</v>
      </c>
      <c r="C33" s="78" t="s">
        <v>32</v>
      </c>
      <c r="D33" s="78" t="str">
        <f>F19</f>
        <v>Número de actividades realizadas </v>
      </c>
      <c r="E33" s="78" t="str">
        <f>F20</f>
        <v>Número de actividades programadas en el PBI</v>
      </c>
      <c r="F33" s="79" t="s">
        <v>89</v>
      </c>
      <c r="G33" s="80" t="s">
        <v>93</v>
      </c>
      <c r="J33" s="252"/>
      <c r="K33" s="252"/>
      <c r="L33" s="252"/>
      <c r="M33" s="254"/>
      <c r="O33" s="71" t="s">
        <v>53</v>
      </c>
      <c r="AI33"/>
      <c r="AL33" s="1"/>
    </row>
    <row r="34" spans="1:38" ht="27" customHeight="1">
      <c r="A34" s="256"/>
      <c r="B34" s="32" t="s">
        <v>33</v>
      </c>
      <c r="C34" s="42">
        <v>1</v>
      </c>
      <c r="D34" s="176">
        <v>2</v>
      </c>
      <c r="E34" s="176">
        <v>2</v>
      </c>
      <c r="F34" s="68">
        <f>D34/E34</f>
        <v>1</v>
      </c>
      <c r="G34" s="47">
        <f>+F34</f>
        <v>1</v>
      </c>
      <c r="J34" s="252"/>
      <c r="K34" s="252"/>
      <c r="L34" s="252"/>
      <c r="M34" s="254"/>
      <c r="O34" s="71" t="s">
        <v>65</v>
      </c>
      <c r="AI34"/>
      <c r="AL34" s="1"/>
    </row>
    <row r="35" spans="1:38" ht="27" customHeight="1">
      <c r="A35" s="256"/>
      <c r="B35" s="29" t="s">
        <v>34</v>
      </c>
      <c r="C35" s="73">
        <v>1</v>
      </c>
      <c r="D35" s="81">
        <v>2</v>
      </c>
      <c r="E35" s="8">
        <v>2</v>
      </c>
      <c r="F35" s="76">
        <f>D35/E35</f>
        <v>1</v>
      </c>
      <c r="G35" s="82">
        <f>+F35</f>
        <v>1</v>
      </c>
      <c r="J35" s="252"/>
      <c r="K35" s="252"/>
      <c r="L35" s="252"/>
      <c r="M35" s="254"/>
      <c r="O35" s="71" t="s">
        <v>66</v>
      </c>
      <c r="AI35"/>
      <c r="AL35" s="1"/>
    </row>
    <row r="36" spans="1:38" ht="27" customHeight="1">
      <c r="A36" s="256"/>
      <c r="B36" s="29" t="s">
        <v>35</v>
      </c>
      <c r="C36" s="73">
        <v>1</v>
      </c>
      <c r="D36" s="81">
        <v>1</v>
      </c>
      <c r="E36" s="8">
        <v>1</v>
      </c>
      <c r="F36" s="76">
        <f>D36/E36</f>
        <v>1</v>
      </c>
      <c r="G36" s="82">
        <f>+F36</f>
        <v>1</v>
      </c>
      <c r="J36" s="252"/>
      <c r="K36" s="252"/>
      <c r="L36" s="252"/>
      <c r="M36" s="254"/>
      <c r="O36" s="21" t="s">
        <v>69</v>
      </c>
      <c r="AI36"/>
      <c r="AL36" s="1"/>
    </row>
    <row r="37" spans="1:38" ht="27" customHeight="1" thickBot="1">
      <c r="A37" s="256"/>
      <c r="B37" s="30" t="s">
        <v>36</v>
      </c>
      <c r="C37" s="75">
        <v>1</v>
      </c>
      <c r="D37" s="31">
        <v>2</v>
      </c>
      <c r="E37" s="31">
        <v>2</v>
      </c>
      <c r="F37" s="83">
        <f>D37/E37</f>
        <v>1</v>
      </c>
      <c r="G37" s="84">
        <f>+F37</f>
        <v>1</v>
      </c>
      <c r="J37" s="252"/>
      <c r="K37" s="252"/>
      <c r="L37" s="252"/>
      <c r="M37" s="254"/>
      <c r="O37" s="9" t="s">
        <v>67</v>
      </c>
      <c r="AI37"/>
      <c r="AL37" s="1"/>
    </row>
    <row r="38" spans="1:16" ht="12.75">
      <c r="A38" s="2"/>
      <c r="B38" s="252"/>
      <c r="C38" s="252"/>
      <c r="D38" s="252"/>
      <c r="E38" s="252"/>
      <c r="F38" s="252"/>
      <c r="G38" s="252"/>
      <c r="H38" s="252"/>
      <c r="I38" s="252"/>
      <c r="J38" s="252"/>
      <c r="K38" s="252"/>
      <c r="L38" s="252"/>
      <c r="M38" s="37"/>
      <c r="N38" s="252"/>
      <c r="O38" s="9" t="s">
        <v>68</v>
      </c>
      <c r="P38" s="252"/>
    </row>
    <row r="39" spans="1:40" ht="12.75">
      <c r="A39" s="2"/>
      <c r="B39" s="252"/>
      <c r="C39" s="252"/>
      <c r="D39" s="252"/>
      <c r="E39" s="252"/>
      <c r="F39" s="252"/>
      <c r="G39" s="252"/>
      <c r="H39" s="252"/>
      <c r="I39" s="252"/>
      <c r="J39" s="252"/>
      <c r="K39" s="252"/>
      <c r="L39" s="252"/>
      <c r="M39" s="37"/>
      <c r="O39" s="9" t="s">
        <v>56</v>
      </c>
      <c r="AN39" s="1" t="e">
        <f>#REF!+1</f>
        <v>#REF!</v>
      </c>
    </row>
    <row r="40" spans="1:15" ht="12.75">
      <c r="A40" s="2"/>
      <c r="B40" s="252"/>
      <c r="C40" s="252"/>
      <c r="D40" s="252"/>
      <c r="E40" s="252"/>
      <c r="F40" s="252"/>
      <c r="G40" s="252"/>
      <c r="H40" s="252"/>
      <c r="I40" s="252"/>
      <c r="J40" s="252"/>
      <c r="K40" s="252"/>
      <c r="L40" s="252"/>
      <c r="M40" s="37"/>
      <c r="O40" s="9" t="s">
        <v>46</v>
      </c>
    </row>
    <row r="41" spans="1:15" ht="12.75">
      <c r="A41" s="2"/>
      <c r="B41" s="252"/>
      <c r="C41" s="252"/>
      <c r="D41" s="252"/>
      <c r="E41" s="252"/>
      <c r="F41" s="252"/>
      <c r="G41" s="252"/>
      <c r="H41" s="252"/>
      <c r="I41" s="252"/>
      <c r="J41" s="252"/>
      <c r="K41" s="252"/>
      <c r="L41" s="252"/>
      <c r="M41" s="37"/>
      <c r="O41" s="252" t="s">
        <v>47</v>
      </c>
    </row>
    <row r="42" spans="1:15" ht="12.75">
      <c r="A42" s="2"/>
      <c r="B42" s="252"/>
      <c r="C42" s="252"/>
      <c r="D42" s="252"/>
      <c r="E42" s="252"/>
      <c r="F42" s="252"/>
      <c r="G42" s="252"/>
      <c r="H42" s="252"/>
      <c r="I42" s="252"/>
      <c r="J42" s="252"/>
      <c r="K42" s="252"/>
      <c r="L42" s="252"/>
      <c r="M42" s="37"/>
      <c r="O42" s="252" t="s">
        <v>81</v>
      </c>
    </row>
    <row r="43" spans="1:15" ht="12.75">
      <c r="A43" s="2"/>
      <c r="B43" s="252"/>
      <c r="C43" s="252"/>
      <c r="D43" s="252"/>
      <c r="E43" s="252"/>
      <c r="F43" s="252"/>
      <c r="G43" s="252"/>
      <c r="H43" s="252"/>
      <c r="I43" s="252"/>
      <c r="J43" s="252"/>
      <c r="K43" s="252"/>
      <c r="L43" s="252"/>
      <c r="M43" s="37"/>
      <c r="O43" s="21" t="s">
        <v>84</v>
      </c>
    </row>
    <row r="44" spans="1:15" ht="13.5" thickBot="1">
      <c r="A44" s="2"/>
      <c r="B44" s="252"/>
      <c r="C44" s="252"/>
      <c r="D44" s="252"/>
      <c r="E44" s="252"/>
      <c r="F44" s="252"/>
      <c r="G44" s="252"/>
      <c r="H44" s="252"/>
      <c r="I44" s="252"/>
      <c r="J44" s="252"/>
      <c r="K44" s="252"/>
      <c r="L44" s="252"/>
      <c r="M44" s="37"/>
      <c r="O44" s="252" t="s">
        <v>86</v>
      </c>
    </row>
    <row r="45" spans="1:40" ht="13.5" customHeight="1" thickBot="1">
      <c r="A45" s="320" t="s">
        <v>37</v>
      </c>
      <c r="B45" s="321"/>
      <c r="C45" s="321"/>
      <c r="D45" s="321"/>
      <c r="E45" s="321"/>
      <c r="F45" s="321"/>
      <c r="G45" s="321"/>
      <c r="H45" s="321"/>
      <c r="I45" s="321"/>
      <c r="J45" s="321"/>
      <c r="K45" s="321"/>
      <c r="L45" s="321"/>
      <c r="M45" s="322"/>
      <c r="O45" s="252" t="s">
        <v>109</v>
      </c>
      <c r="AN45" s="1" t="e">
        <f>#REF!+1</f>
        <v>#REF!</v>
      </c>
    </row>
    <row r="46" spans="1:40" ht="13.5" thickBot="1">
      <c r="A46" s="2"/>
      <c r="B46" s="252"/>
      <c r="C46" s="252"/>
      <c r="D46" s="252"/>
      <c r="E46" s="252"/>
      <c r="F46" s="252"/>
      <c r="G46" s="252"/>
      <c r="H46" s="252"/>
      <c r="I46" s="252"/>
      <c r="J46" s="252"/>
      <c r="K46" s="252"/>
      <c r="L46" s="252"/>
      <c r="M46" s="37"/>
      <c r="O46" s="252" t="s">
        <v>110</v>
      </c>
      <c r="AN46" s="1" t="e">
        <f aca="true" t="shared" si="0" ref="AN46:AN56">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 t="shared" si="0"/>
        <v>#REF!</v>
      </c>
    </row>
    <row r="48" spans="1:15" ht="25.5" customHeight="1" thickBot="1">
      <c r="A48" s="324"/>
      <c r="B48" s="328"/>
      <c r="C48" s="329"/>
      <c r="D48" s="329"/>
      <c r="E48" s="330"/>
      <c r="F48" s="6" t="s">
        <v>91</v>
      </c>
      <c r="G48" s="34" t="s">
        <v>92</v>
      </c>
      <c r="H48" s="328"/>
      <c r="I48" s="329"/>
      <c r="J48" s="329"/>
      <c r="K48" s="329"/>
      <c r="L48" s="329"/>
      <c r="M48" s="330"/>
      <c r="O48" s="1" t="s">
        <v>111</v>
      </c>
    </row>
    <row r="49" spans="1:40" ht="76.5" customHeight="1" thickBot="1">
      <c r="A49" s="10" t="s">
        <v>33</v>
      </c>
      <c r="B49" s="314" t="s">
        <v>293</v>
      </c>
      <c r="C49" s="315"/>
      <c r="D49" s="315"/>
      <c r="E49" s="316"/>
      <c r="F49" s="28"/>
      <c r="G49" s="285" t="s">
        <v>249</v>
      </c>
      <c r="H49" s="309"/>
      <c r="I49" s="310"/>
      <c r="J49" s="310"/>
      <c r="K49" s="310"/>
      <c r="L49" s="310"/>
      <c r="M49" s="311"/>
      <c r="AN49" s="1" t="e">
        <f>AN47+1</f>
        <v>#REF!</v>
      </c>
    </row>
    <row r="50" spans="1:40" ht="102.75" customHeight="1" thickBot="1">
      <c r="A50" s="10" t="s">
        <v>34</v>
      </c>
      <c r="B50" s="306" t="s">
        <v>315</v>
      </c>
      <c r="C50" s="307"/>
      <c r="D50" s="307"/>
      <c r="E50" s="308"/>
      <c r="F50" s="28"/>
      <c r="G50" s="285" t="s">
        <v>249</v>
      </c>
      <c r="H50" s="309"/>
      <c r="I50" s="310"/>
      <c r="J50" s="310"/>
      <c r="K50" s="310"/>
      <c r="L50" s="310"/>
      <c r="M50" s="311"/>
      <c r="AN50" s="1" t="e">
        <f t="shared" si="0"/>
        <v>#REF!</v>
      </c>
    </row>
    <row r="51" spans="1:40" ht="105.75" customHeight="1" thickBot="1">
      <c r="A51" s="10" t="s">
        <v>41</v>
      </c>
      <c r="B51" s="317" t="s">
        <v>336</v>
      </c>
      <c r="C51" s="318"/>
      <c r="D51" s="318"/>
      <c r="E51" s="319"/>
      <c r="F51" s="28"/>
      <c r="G51" s="291" t="s">
        <v>249</v>
      </c>
      <c r="H51" s="309"/>
      <c r="I51" s="310"/>
      <c r="J51" s="310"/>
      <c r="K51" s="310"/>
      <c r="L51" s="310"/>
      <c r="M51" s="311"/>
      <c r="AN51" s="1" t="e">
        <f>#REF!+1</f>
        <v>#REF!</v>
      </c>
    </row>
    <row r="52" spans="1:40" ht="152.25" customHeight="1" thickBot="1">
      <c r="A52" s="10" t="s">
        <v>36</v>
      </c>
      <c r="B52" s="306" t="s">
        <v>352</v>
      </c>
      <c r="C52" s="307"/>
      <c r="D52" s="307"/>
      <c r="E52" s="308"/>
      <c r="F52" s="28"/>
      <c r="G52" s="293" t="s">
        <v>249</v>
      </c>
      <c r="H52" s="309"/>
      <c r="I52" s="310"/>
      <c r="J52" s="310"/>
      <c r="K52" s="310"/>
      <c r="L52" s="310"/>
      <c r="M52" s="311"/>
      <c r="AN52" s="1" t="e">
        <f t="shared" si="0"/>
        <v>#REF!</v>
      </c>
    </row>
    <row r="53" spans="1:40" ht="30.75" customHeight="1" thickBot="1">
      <c r="A53" s="10" t="s">
        <v>42</v>
      </c>
      <c r="B53" s="312" t="s">
        <v>379</v>
      </c>
      <c r="C53" s="313"/>
      <c r="D53" s="313"/>
      <c r="E53" s="313"/>
      <c r="F53" s="28"/>
      <c r="G53" s="292" t="s">
        <v>249</v>
      </c>
      <c r="H53" s="309"/>
      <c r="I53" s="310"/>
      <c r="J53" s="310"/>
      <c r="K53" s="310"/>
      <c r="L53" s="310"/>
      <c r="M53" s="311"/>
      <c r="AN53" s="1" t="e">
        <f>#REF!+1</f>
        <v>#REF!</v>
      </c>
    </row>
    <row r="54" spans="1:40" ht="24.75" customHeight="1">
      <c r="A54" s="252"/>
      <c r="B54" s="304"/>
      <c r="C54" s="304"/>
      <c r="D54" s="304"/>
      <c r="E54" s="304"/>
      <c r="F54" s="304"/>
      <c r="G54" s="304"/>
      <c r="H54" s="304"/>
      <c r="I54" s="304"/>
      <c r="J54" s="304"/>
      <c r="K54" s="304"/>
      <c r="L54" s="304"/>
      <c r="M54" s="304"/>
      <c r="AN54" s="1" t="e">
        <f t="shared" si="0"/>
        <v>#REF!</v>
      </c>
    </row>
    <row r="55" spans="1:40" ht="24.75" customHeight="1" hidden="1">
      <c r="A55" s="252"/>
      <c r="B55" s="304"/>
      <c r="C55" s="304"/>
      <c r="D55" s="304"/>
      <c r="E55" s="304"/>
      <c r="F55" s="304"/>
      <c r="G55" s="304"/>
      <c r="H55" s="304"/>
      <c r="I55" s="304"/>
      <c r="J55" s="304"/>
      <c r="K55" s="304"/>
      <c r="L55" s="304"/>
      <c r="M55" s="304"/>
      <c r="AN55" s="1" t="e">
        <f t="shared" si="0"/>
        <v>#REF!</v>
      </c>
    </row>
    <row r="56" spans="1:40" ht="24.75" customHeight="1" hidden="1">
      <c r="A56" s="252"/>
      <c r="B56" s="304"/>
      <c r="C56" s="304"/>
      <c r="D56" s="304"/>
      <c r="E56" s="304"/>
      <c r="F56" s="304"/>
      <c r="G56" s="304"/>
      <c r="H56" s="304"/>
      <c r="I56" s="304"/>
      <c r="J56" s="304"/>
      <c r="K56" s="304"/>
      <c r="L56" s="304"/>
      <c r="M56" s="304"/>
      <c r="AN56" s="1" t="e">
        <f t="shared" si="0"/>
        <v>#REF!</v>
      </c>
    </row>
    <row r="57" spans="1:13" ht="24.75" customHeight="1" hidden="1">
      <c r="A57" s="252"/>
      <c r="B57" s="304"/>
      <c r="C57" s="304"/>
      <c r="D57" s="304"/>
      <c r="E57" s="304"/>
      <c r="F57" s="304"/>
      <c r="G57" s="304"/>
      <c r="H57" s="304"/>
      <c r="I57" s="304"/>
      <c r="J57" s="304"/>
      <c r="K57" s="304"/>
      <c r="L57" s="304"/>
      <c r="M57" s="304"/>
    </row>
    <row r="58" spans="1:13" ht="24.75" customHeight="1" hidden="1">
      <c r="A58" s="252"/>
      <c r="B58" s="304"/>
      <c r="C58" s="304"/>
      <c r="D58" s="304"/>
      <c r="E58" s="304"/>
      <c r="F58" s="304"/>
      <c r="G58" s="304"/>
      <c r="H58" s="304"/>
      <c r="I58" s="304"/>
      <c r="J58" s="304"/>
      <c r="K58" s="304"/>
      <c r="L58" s="304"/>
      <c r="M58" s="304"/>
    </row>
    <row r="59" spans="1:13" ht="12.75" hidden="1">
      <c r="A59" s="252"/>
      <c r="B59" s="252"/>
      <c r="C59" s="252"/>
      <c r="D59" s="252"/>
      <c r="E59" s="252"/>
      <c r="F59" s="252"/>
      <c r="G59" s="252"/>
      <c r="H59" s="252"/>
      <c r="I59" s="252"/>
      <c r="J59" s="252"/>
      <c r="K59" s="252"/>
      <c r="L59" s="252"/>
      <c r="M59" s="252"/>
    </row>
    <row r="74" spans="2:11" ht="15" hidden="1">
      <c r="B74" s="252"/>
      <c r="C74" s="252"/>
      <c r="D74" s="252"/>
      <c r="E74" s="252"/>
      <c r="F74" s="305"/>
      <c r="G74" s="305"/>
      <c r="H74" s="305"/>
      <c r="I74" s="11" t="s">
        <v>43</v>
      </c>
      <c r="K74" s="12"/>
    </row>
    <row r="75" spans="2:11" ht="15" hidden="1">
      <c r="B75" s="252"/>
      <c r="C75" s="252"/>
      <c r="D75" s="252"/>
      <c r="E75" s="252"/>
      <c r="F75" s="305"/>
      <c r="G75" s="305"/>
      <c r="H75" s="305"/>
      <c r="I75" s="11" t="s">
        <v>44</v>
      </c>
      <c r="K75" s="12"/>
    </row>
    <row r="76" spans="2:11" ht="15" hidden="1">
      <c r="B76" s="252"/>
      <c r="C76" s="252"/>
      <c r="D76" s="252"/>
      <c r="E76" s="252"/>
      <c r="F76" s="305"/>
      <c r="G76" s="305"/>
      <c r="H76" s="305"/>
      <c r="I76" s="11" t="s">
        <v>45</v>
      </c>
      <c r="K76" s="12"/>
    </row>
    <row r="77" spans="2:11" ht="15" hidden="1">
      <c r="B77" s="252"/>
      <c r="C77" s="252"/>
      <c r="D77" s="252"/>
      <c r="E77" s="252"/>
      <c r="F77" s="305"/>
      <c r="G77" s="305"/>
      <c r="H77" s="305"/>
      <c r="K77" s="12"/>
    </row>
    <row r="78" spans="2:11" ht="15" hidden="1">
      <c r="B78" s="252"/>
      <c r="C78" s="252"/>
      <c r="D78" s="252"/>
      <c r="E78" s="252"/>
      <c r="F78" s="305"/>
      <c r="G78" s="305"/>
      <c r="H78" s="305"/>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11" ht="15" hidden="1">
      <c r="B101" s="252"/>
      <c r="C101" s="252"/>
      <c r="D101" s="252"/>
      <c r="E101" s="252"/>
      <c r="K101" s="12"/>
    </row>
    <row r="102" spans="2:11" ht="15" hidden="1">
      <c r="B102" s="252"/>
      <c r="C102" s="252"/>
      <c r="D102" s="252"/>
      <c r="E102" s="252"/>
      <c r="K102" s="12"/>
    </row>
    <row r="103" spans="2:11" ht="15" hidden="1">
      <c r="B103" s="252"/>
      <c r="C103" s="252"/>
      <c r="D103" s="252"/>
      <c r="E103" s="252"/>
      <c r="K103" s="12"/>
    </row>
    <row r="104" spans="2:11" ht="15" hidden="1">
      <c r="B104" s="252"/>
      <c r="C104" s="252"/>
      <c r="D104" s="252"/>
      <c r="E104" s="252"/>
      <c r="K104" s="12"/>
    </row>
    <row r="105" spans="2:11" ht="15" hidden="1">
      <c r="B105" s="252"/>
      <c r="C105" s="252"/>
      <c r="D105" s="252"/>
      <c r="E105" s="252"/>
      <c r="K105" s="12"/>
    </row>
    <row r="106" spans="2:11" ht="15" hidden="1">
      <c r="B106" s="252"/>
      <c r="C106" s="252"/>
      <c r="D106" s="252"/>
      <c r="E106" s="252"/>
      <c r="K106" s="12"/>
    </row>
    <row r="107" spans="2:11" ht="15" hidden="1">
      <c r="B107" s="252"/>
      <c r="C107" s="252"/>
      <c r="D107" s="252"/>
      <c r="E107" s="252"/>
      <c r="K107" s="12"/>
    </row>
    <row r="108" spans="2:11" ht="15" hidden="1">
      <c r="B108" s="252"/>
      <c r="C108" s="252"/>
      <c r="D108" s="252"/>
      <c r="E108" s="252"/>
      <c r="K108" s="12"/>
    </row>
    <row r="109" spans="2:11" ht="15" hidden="1">
      <c r="B109" s="252"/>
      <c r="C109" s="252"/>
      <c r="D109" s="252"/>
      <c r="E109" s="252"/>
      <c r="K109" s="12"/>
    </row>
    <row r="110" spans="2:11" ht="15" hidden="1">
      <c r="B110" s="252"/>
      <c r="C110" s="252"/>
      <c r="D110" s="252"/>
      <c r="E110" s="252"/>
      <c r="K110" s="12"/>
    </row>
    <row r="111" spans="2:11" ht="15" hidden="1">
      <c r="B111" s="252"/>
      <c r="C111" s="252"/>
      <c r="D111" s="252"/>
      <c r="E111" s="252"/>
      <c r="K111" s="1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spans="2:5" ht="12.75" hidden="1">
      <c r="B127" s="252"/>
      <c r="C127" s="252"/>
      <c r="D127" s="252"/>
      <c r="E127" s="252"/>
    </row>
    <row r="128" spans="2:5" ht="12.75" hidden="1">
      <c r="B128" s="252"/>
      <c r="C128" s="252"/>
      <c r="D128" s="252"/>
      <c r="E128" s="252"/>
    </row>
    <row r="129" spans="2:5" ht="12.75" hidden="1">
      <c r="B129" s="252"/>
      <c r="C129" s="252"/>
      <c r="D129" s="252"/>
      <c r="E129" s="252"/>
    </row>
    <row r="130" spans="2:5" ht="12.75" hidden="1">
      <c r="B130" s="252"/>
      <c r="C130" s="252"/>
      <c r="D130" s="252"/>
      <c r="E130" s="252"/>
    </row>
    <row r="131" spans="2:5" ht="12.75" hidden="1">
      <c r="B131" s="252"/>
      <c r="C131" s="252"/>
      <c r="D131" s="252"/>
      <c r="E131" s="252"/>
    </row>
    <row r="132" spans="2:5" ht="12.75" hidden="1">
      <c r="B132" s="252"/>
      <c r="C132" s="252"/>
      <c r="D132" s="252"/>
      <c r="E132" s="252"/>
    </row>
    <row r="133" spans="2:5" ht="12.75" hidden="1">
      <c r="B133" s="252"/>
      <c r="C133" s="252"/>
      <c r="D133" s="252"/>
      <c r="E133" s="252"/>
    </row>
    <row r="134" spans="2:5" ht="12.75" hidden="1">
      <c r="B134" s="252"/>
      <c r="C134" s="252"/>
      <c r="D134" s="252"/>
      <c r="E134" s="252"/>
    </row>
    <row r="135" spans="2:5" ht="12.75" hidden="1">
      <c r="B135" s="252"/>
      <c r="C135" s="252"/>
      <c r="D135" s="252"/>
      <c r="E135" s="252"/>
    </row>
    <row r="136" spans="2:5" ht="12.75" hidden="1">
      <c r="B136" s="252"/>
      <c r="C136" s="252"/>
      <c r="D136" s="252"/>
      <c r="E136" s="252"/>
    </row>
    <row r="137" spans="2:5" ht="12.75" hidden="1">
      <c r="B137" s="252"/>
      <c r="C137" s="252"/>
      <c r="D137" s="252"/>
      <c r="E137" s="252"/>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A31:M31"/>
    <mergeCell ref="A45:M45"/>
    <mergeCell ref="A47:A48"/>
    <mergeCell ref="B47:E48"/>
    <mergeCell ref="F47:G47"/>
    <mergeCell ref="H47:M48"/>
    <mergeCell ref="B49:E49"/>
    <mergeCell ref="H49:M49"/>
    <mergeCell ref="B50:E50"/>
    <mergeCell ref="H50:M50"/>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'GTH-01 Eje Plan Bienestar'!#REF!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
      <formula1>$O$44:$O$44</formula1>
    </dataValidation>
    <dataValidation type="list" allowBlank="1" showInputMessage="1" showErrorMessage="1" sqref="L7:M7">
      <formula1>$O$18:$O$20</formula1>
    </dataValidation>
    <dataValidation type="list" allowBlank="1" showInputMessage="1" showErrorMessage="1" sqref="B23 M19:M20 D23 B25">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0.xml><?xml version="1.0" encoding="utf-8"?>
<worksheet xmlns="http://schemas.openxmlformats.org/spreadsheetml/2006/main" xmlns:r="http://schemas.openxmlformats.org/officeDocument/2006/relationships">
  <dimension ref="A1:AN171"/>
  <sheetViews>
    <sheetView showGridLines="0" view="pageBreakPreview" zoomScale="80" zoomScaleNormal="80" zoomScaleSheetLayoutView="80" zoomScalePageLayoutView="0" workbookViewId="0" topLeftCell="A16">
      <selection activeCell="A19" sqref="A19:B2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17.7109375" style="1" customWidth="1"/>
    <col min="6" max="6" width="17.7109375" style="98" customWidth="1"/>
    <col min="7"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92"/>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93"/>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94"/>
      <c r="G10" s="130"/>
      <c r="H10" s="130"/>
      <c r="I10" s="130"/>
      <c r="J10" s="130"/>
      <c r="K10" s="130"/>
      <c r="L10" s="130"/>
      <c r="M10" s="37"/>
      <c r="O10" s="21" t="s">
        <v>74</v>
      </c>
    </row>
    <row r="11" spans="1:15" ht="30.75" customHeight="1" thickBot="1">
      <c r="A11" s="331" t="s">
        <v>7</v>
      </c>
      <c r="B11" s="332"/>
      <c r="C11" s="375" t="s">
        <v>180</v>
      </c>
      <c r="D11" s="376"/>
      <c r="E11" s="376"/>
      <c r="F11" s="376"/>
      <c r="G11" s="376"/>
      <c r="H11" s="376"/>
      <c r="I11" s="376"/>
      <c r="J11" s="376"/>
      <c r="K11" s="24" t="s">
        <v>82</v>
      </c>
      <c r="L11" s="408" t="s">
        <v>225</v>
      </c>
      <c r="M11" s="409"/>
      <c r="O11" s="130" t="s">
        <v>21</v>
      </c>
    </row>
    <row r="12" spans="1:15" ht="33" customHeight="1" thickBot="1">
      <c r="A12" s="331" t="s">
        <v>9</v>
      </c>
      <c r="B12" s="332"/>
      <c r="C12" s="369" t="s">
        <v>213</v>
      </c>
      <c r="D12" s="370"/>
      <c r="E12" s="370"/>
      <c r="F12" s="370"/>
      <c r="G12" s="370"/>
      <c r="H12" s="370"/>
      <c r="I12" s="370"/>
      <c r="J12" s="370"/>
      <c r="K12" s="370"/>
      <c r="L12" s="370"/>
      <c r="M12" s="371"/>
      <c r="O12" s="130" t="s">
        <v>0</v>
      </c>
    </row>
    <row r="13" spans="1:15" ht="30.75" customHeight="1" thickBot="1">
      <c r="A13" s="331" t="s">
        <v>96</v>
      </c>
      <c r="B13" s="332"/>
      <c r="C13" s="369" t="s">
        <v>157</v>
      </c>
      <c r="D13" s="370"/>
      <c r="E13" s="370"/>
      <c r="F13" s="370"/>
      <c r="G13" s="370"/>
      <c r="H13" s="370"/>
      <c r="I13" s="370"/>
      <c r="J13" s="370"/>
      <c r="K13" s="370"/>
      <c r="L13" s="370"/>
      <c r="M13" s="371"/>
      <c r="O13" s="1" t="s">
        <v>119</v>
      </c>
    </row>
    <row r="14" spans="1:15" ht="30.75" customHeight="1" thickBot="1">
      <c r="A14" s="331" t="s">
        <v>106</v>
      </c>
      <c r="B14" s="332"/>
      <c r="C14" s="369" t="s">
        <v>111</v>
      </c>
      <c r="D14" s="370"/>
      <c r="E14" s="370"/>
      <c r="F14" s="370"/>
      <c r="G14" s="370"/>
      <c r="H14" s="370"/>
      <c r="I14" s="370"/>
      <c r="J14" s="370"/>
      <c r="K14" s="370"/>
      <c r="L14" s="370"/>
      <c r="M14" s="371"/>
      <c r="O14" s="1" t="s">
        <v>120</v>
      </c>
    </row>
    <row r="15" spans="1:15" ht="30.75"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94"/>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360" t="s">
        <v>246</v>
      </c>
      <c r="B19" s="361"/>
      <c r="C19" s="364" t="s">
        <v>95</v>
      </c>
      <c r="D19" s="341"/>
      <c r="E19" s="4">
        <v>1</v>
      </c>
      <c r="F19" s="366" t="s">
        <v>158</v>
      </c>
      <c r="G19" s="367"/>
      <c r="H19" s="368"/>
      <c r="I19" s="137" t="s">
        <v>95</v>
      </c>
      <c r="J19" s="349" t="s">
        <v>278</v>
      </c>
      <c r="K19" s="350"/>
      <c r="L19" s="351"/>
      <c r="M19" s="7" t="s">
        <v>21</v>
      </c>
      <c r="O19" s="130" t="s">
        <v>28</v>
      </c>
    </row>
    <row r="20" spans="1:15" ht="51.75" customHeight="1" thickBot="1">
      <c r="A20" s="438"/>
      <c r="B20" s="439"/>
      <c r="C20" s="440"/>
      <c r="D20" s="342"/>
      <c r="E20" s="4">
        <v>2</v>
      </c>
      <c r="F20" s="366" t="s">
        <v>174</v>
      </c>
      <c r="G20" s="367"/>
      <c r="H20" s="368"/>
      <c r="I20" s="137" t="s">
        <v>95</v>
      </c>
      <c r="J20" s="349" t="s">
        <v>251</v>
      </c>
      <c r="K20" s="350"/>
      <c r="L20" s="351"/>
      <c r="M20" s="7" t="s">
        <v>21</v>
      </c>
      <c r="O20" s="130" t="s">
        <v>3</v>
      </c>
    </row>
    <row r="21" spans="1:15" ht="64.5" customHeight="1" thickBot="1">
      <c r="A21" s="362"/>
      <c r="B21" s="363"/>
      <c r="C21" s="365"/>
      <c r="D21" s="344"/>
      <c r="E21" s="4">
        <v>3</v>
      </c>
      <c r="F21" s="366" t="s">
        <v>10</v>
      </c>
      <c r="G21" s="367"/>
      <c r="H21" s="368"/>
      <c r="I21" s="137" t="s">
        <v>95</v>
      </c>
      <c r="J21" s="349" t="s">
        <v>231</v>
      </c>
      <c r="K21" s="350"/>
      <c r="L21" s="351"/>
      <c r="M21" s="7"/>
      <c r="O21" s="130" t="s">
        <v>29</v>
      </c>
    </row>
    <row r="22" spans="1:40" ht="13.5" thickBot="1">
      <c r="A22" s="2"/>
      <c r="B22" s="130"/>
      <c r="C22" s="130"/>
      <c r="D22" s="130"/>
      <c r="E22" s="130"/>
      <c r="F22" s="94"/>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69">
        <v>0</v>
      </c>
      <c r="G23" s="33" t="s">
        <v>137</v>
      </c>
      <c r="H23" s="49" t="s">
        <v>124</v>
      </c>
      <c r="I23" s="6" t="s">
        <v>104</v>
      </c>
      <c r="J23" s="90" t="s">
        <v>124</v>
      </c>
      <c r="K23" s="6" t="s">
        <v>105</v>
      </c>
      <c r="L23" s="403" t="s">
        <v>124</v>
      </c>
      <c r="M23" s="404"/>
      <c r="O23" s="20" t="s">
        <v>48</v>
      </c>
      <c r="AN23" s="1">
        <f>AN22+1</f>
        <v>2003</v>
      </c>
    </row>
    <row r="24" spans="1:15" ht="16.5" customHeight="1" thickBot="1">
      <c r="A24" s="323" t="s">
        <v>26</v>
      </c>
      <c r="B24" s="354" t="s">
        <v>21</v>
      </c>
      <c r="C24" s="323" t="s">
        <v>126</v>
      </c>
      <c r="D24" s="354" t="s">
        <v>21</v>
      </c>
      <c r="E24" s="323" t="s">
        <v>113</v>
      </c>
      <c r="F24" s="95" t="s">
        <v>116</v>
      </c>
      <c r="G24" s="128">
        <v>2016</v>
      </c>
      <c r="H24" s="39">
        <v>2017</v>
      </c>
      <c r="I24" s="39">
        <v>2018</v>
      </c>
      <c r="J24" s="39">
        <v>2019</v>
      </c>
      <c r="K24" s="39">
        <v>2020</v>
      </c>
      <c r="L24" s="357" t="s">
        <v>138</v>
      </c>
      <c r="M24" s="358"/>
      <c r="O24" s="20" t="s">
        <v>49</v>
      </c>
    </row>
    <row r="25" spans="1:15" ht="30" customHeight="1" thickBot="1">
      <c r="A25" s="324"/>
      <c r="B25" s="355"/>
      <c r="C25" s="324"/>
      <c r="D25" s="355"/>
      <c r="E25" s="356"/>
      <c r="F25" s="96"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97"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94"/>
      <c r="G27" s="130"/>
      <c r="H27" s="130"/>
      <c r="I27" s="130"/>
      <c r="J27" s="130"/>
      <c r="K27" s="130"/>
      <c r="L27" s="130"/>
      <c r="M27" s="37"/>
      <c r="O27" s="20"/>
      <c r="AN27" s="1" t="e">
        <f>#REF!+1</f>
        <v>#REF!</v>
      </c>
    </row>
    <row r="28" spans="1:40" ht="24.75" customHeight="1" thickBot="1">
      <c r="A28" s="325" t="s">
        <v>94</v>
      </c>
      <c r="B28" s="326"/>
      <c r="C28" s="327"/>
      <c r="D28" s="336" t="s">
        <v>77</v>
      </c>
      <c r="E28" s="337"/>
      <c r="F28" s="132">
        <v>0</v>
      </c>
      <c r="G28" s="25" t="s">
        <v>87</v>
      </c>
      <c r="H28" s="133">
        <v>0</v>
      </c>
      <c r="I28" s="338" t="s">
        <v>88</v>
      </c>
      <c r="J28" s="339"/>
      <c r="K28" s="23"/>
      <c r="L28" s="51"/>
      <c r="M28" s="88"/>
      <c r="O28" s="20" t="s">
        <v>62</v>
      </c>
      <c r="AN28" s="1" t="e">
        <f>AN27+1</f>
        <v>#REF!</v>
      </c>
    </row>
    <row r="29" spans="1:40" ht="24.75" customHeight="1" thickBot="1">
      <c r="A29" s="333"/>
      <c r="B29" s="334"/>
      <c r="C29" s="335"/>
      <c r="D29" s="345" t="s">
        <v>78</v>
      </c>
      <c r="E29" s="346"/>
      <c r="F29" s="134" t="s">
        <v>175</v>
      </c>
      <c r="G29" s="26" t="s">
        <v>87</v>
      </c>
      <c r="H29" s="135">
        <v>2</v>
      </c>
      <c r="I29" s="416" t="s">
        <v>172</v>
      </c>
      <c r="J29" s="417"/>
      <c r="K29" s="417"/>
      <c r="L29" s="417"/>
      <c r="M29" s="418"/>
      <c r="O29" s="20" t="s">
        <v>51</v>
      </c>
      <c r="AN29" s="1" t="e">
        <f>#REF!+1</f>
        <v>#REF!</v>
      </c>
    </row>
    <row r="30" spans="1:40" ht="24.75" customHeight="1" thickBot="1">
      <c r="A30" s="328"/>
      <c r="B30" s="329"/>
      <c r="C30" s="330"/>
      <c r="D30" s="347" t="s">
        <v>79</v>
      </c>
      <c r="E30" s="348"/>
      <c r="F30" s="125" t="s">
        <v>248</v>
      </c>
      <c r="G30" s="27" t="s">
        <v>87</v>
      </c>
      <c r="H30" s="126">
        <v>100</v>
      </c>
      <c r="I30" s="419"/>
      <c r="J30" s="420"/>
      <c r="K30" s="420"/>
      <c r="L30" s="420"/>
      <c r="M30" s="421"/>
      <c r="O30" s="20" t="s">
        <v>52</v>
      </c>
      <c r="AN30" s="1" t="e">
        <f>#REF!+1</f>
        <v>#REF!</v>
      </c>
    </row>
    <row r="31" spans="1:40" ht="13.5" thickBot="1">
      <c r="A31" s="2"/>
      <c r="B31" s="130"/>
      <c r="C31" s="130"/>
      <c r="D31" s="130"/>
      <c r="E31" s="130"/>
      <c r="F31" s="94"/>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13.5" thickBot="1">
      <c r="A33" s="2"/>
      <c r="B33" s="130"/>
      <c r="C33" s="130"/>
      <c r="D33" s="130"/>
      <c r="E33" s="130"/>
      <c r="F33" s="94"/>
      <c r="G33" s="130"/>
      <c r="H33" s="130"/>
      <c r="I33" s="130"/>
      <c r="J33" s="130"/>
      <c r="K33" s="130"/>
      <c r="L33" s="130"/>
      <c r="M33" s="37"/>
      <c r="O33" s="20" t="s">
        <v>54</v>
      </c>
      <c r="AN33" s="1" t="e">
        <f>AN32+1</f>
        <v>#REF!</v>
      </c>
    </row>
    <row r="34" spans="3:15" ht="60" customHeight="1" thickBot="1">
      <c r="C34" s="172" t="s">
        <v>31</v>
      </c>
      <c r="D34" s="173" t="s">
        <v>32</v>
      </c>
      <c r="E34" s="173" t="str">
        <f>F19</f>
        <v>N° Total de AT en el mes</v>
      </c>
      <c r="F34" s="181" t="str">
        <f>F20</f>
        <v>N° de trabajadores en el mes</v>
      </c>
      <c r="G34" s="160" t="str">
        <f>F21</f>
        <v>Constante</v>
      </c>
      <c r="H34" s="182" t="s">
        <v>89</v>
      </c>
      <c r="I34" s="175" t="s">
        <v>93</v>
      </c>
      <c r="J34" s="130"/>
      <c r="K34" s="130"/>
      <c r="L34" s="130"/>
      <c r="M34" s="37"/>
      <c r="O34" s="20"/>
    </row>
    <row r="35" spans="3:15" ht="26.25" customHeight="1">
      <c r="C35" s="183" t="s">
        <v>33</v>
      </c>
      <c r="D35" s="184">
        <v>0</v>
      </c>
      <c r="E35" s="176">
        <v>1</v>
      </c>
      <c r="F35" s="176">
        <v>49</v>
      </c>
      <c r="G35" s="205">
        <v>100</v>
      </c>
      <c r="H35" s="280">
        <f>(E35/F35)*100</f>
        <v>2.0408163265306123</v>
      </c>
      <c r="I35" s="223">
        <f>H35</f>
        <v>2.0408163265306123</v>
      </c>
      <c r="J35" s="130"/>
      <c r="K35" s="130"/>
      <c r="L35" s="130"/>
      <c r="M35" s="37"/>
      <c r="O35" s="20"/>
    </row>
    <row r="36" spans="3:15" ht="26.25" customHeight="1">
      <c r="C36" s="185" t="s">
        <v>34</v>
      </c>
      <c r="D36" s="186">
        <v>0</v>
      </c>
      <c r="E36" s="186">
        <v>0</v>
      </c>
      <c r="F36" s="187">
        <v>58</v>
      </c>
      <c r="G36" s="166">
        <v>100</v>
      </c>
      <c r="H36" s="194">
        <f>(E36/F36)*100</f>
        <v>0</v>
      </c>
      <c r="I36" s="195">
        <f>H36</f>
        <v>0</v>
      </c>
      <c r="J36" s="130"/>
      <c r="K36" s="130"/>
      <c r="L36" s="130"/>
      <c r="M36" s="37"/>
      <c r="O36" s="20"/>
    </row>
    <row r="37" spans="3:15" ht="26.25" customHeight="1">
      <c r="C37" s="185" t="s">
        <v>35</v>
      </c>
      <c r="D37" s="186">
        <v>0</v>
      </c>
      <c r="E37" s="186">
        <v>0</v>
      </c>
      <c r="F37" s="187">
        <v>82.6</v>
      </c>
      <c r="G37" s="166">
        <v>100</v>
      </c>
      <c r="H37" s="194">
        <f>(E37/F37)*100</f>
        <v>0</v>
      </c>
      <c r="I37" s="195">
        <f>H37</f>
        <v>0</v>
      </c>
      <c r="J37" s="130"/>
      <c r="K37" s="130"/>
      <c r="L37" s="130"/>
      <c r="M37" s="37"/>
      <c r="O37" s="20"/>
    </row>
    <row r="38" spans="3:15" ht="26.25" customHeight="1" thickBot="1">
      <c r="C38" s="188" t="s">
        <v>36</v>
      </c>
      <c r="D38" s="179">
        <v>0</v>
      </c>
      <c r="E38" s="179">
        <v>0</v>
      </c>
      <c r="F38" s="180">
        <v>64</v>
      </c>
      <c r="G38" s="163">
        <v>100</v>
      </c>
      <c r="H38" s="196">
        <f>(E38/F38)*100</f>
        <v>0</v>
      </c>
      <c r="I38" s="197">
        <f>H38</f>
        <v>0</v>
      </c>
      <c r="J38" s="130"/>
      <c r="K38" s="130"/>
      <c r="L38" s="130"/>
      <c r="M38" s="37"/>
      <c r="O38" s="20"/>
    </row>
    <row r="39" spans="3:15" ht="12.75">
      <c r="C39" s="3"/>
      <c r="D39" s="130"/>
      <c r="E39" s="130"/>
      <c r="F39" s="130"/>
      <c r="G39" s="130"/>
      <c r="H39" s="94"/>
      <c r="I39" s="130"/>
      <c r="J39" s="130"/>
      <c r="K39" s="130"/>
      <c r="L39" s="130"/>
      <c r="M39" s="37"/>
      <c r="O39" s="20"/>
    </row>
    <row r="40" spans="3:15" ht="13.5" thickBot="1">
      <c r="C40" s="3"/>
      <c r="D40" s="130"/>
      <c r="E40" s="130"/>
      <c r="F40" s="130"/>
      <c r="G40" s="130"/>
      <c r="H40" s="94"/>
      <c r="I40" s="130"/>
      <c r="J40" s="130"/>
      <c r="K40" s="130"/>
      <c r="L40" s="130"/>
      <c r="M40" s="37"/>
      <c r="O40" s="20"/>
    </row>
    <row r="41" spans="3:38" ht="71.25" customHeight="1" thickBot="1">
      <c r="C41" s="160" t="s">
        <v>31</v>
      </c>
      <c r="D41" s="159" t="s">
        <v>32</v>
      </c>
      <c r="E41" s="158" t="str">
        <f>F19</f>
        <v>N° Total de AT en el mes</v>
      </c>
      <c r="F41" s="158" t="str">
        <f>F20</f>
        <v>N° de trabajadores en el mes</v>
      </c>
      <c r="G41" s="158" t="str">
        <f>F21</f>
        <v>Constante</v>
      </c>
      <c r="H41" s="157" t="s">
        <v>89</v>
      </c>
      <c r="I41" s="156" t="s">
        <v>93</v>
      </c>
      <c r="O41" s="20" t="s">
        <v>55</v>
      </c>
      <c r="AI41"/>
      <c r="AL41" s="1"/>
    </row>
    <row r="42" spans="3:38" ht="27" customHeight="1">
      <c r="C42" s="170" t="s">
        <v>160</v>
      </c>
      <c r="D42" s="191">
        <v>0</v>
      </c>
      <c r="E42" s="192">
        <v>0</v>
      </c>
      <c r="F42" s="192">
        <f>35+7</f>
        <v>42</v>
      </c>
      <c r="G42" s="169">
        <v>100</v>
      </c>
      <c r="H42" s="194">
        <f aca="true" t="shared" si="0" ref="H42:H53">(E42/F42)*G42</f>
        <v>0</v>
      </c>
      <c r="I42" s="193">
        <f aca="true" t="shared" si="1" ref="I42:I53">H42</f>
        <v>0</v>
      </c>
      <c r="O42" s="20" t="s">
        <v>53</v>
      </c>
      <c r="AI42"/>
      <c r="AL42" s="1"/>
    </row>
    <row r="43" spans="3:38" ht="27" customHeight="1">
      <c r="C43" s="150" t="s">
        <v>161</v>
      </c>
      <c r="D43" s="186">
        <v>0</v>
      </c>
      <c r="E43" s="178">
        <v>0</v>
      </c>
      <c r="F43" s="178">
        <f>33+17</f>
        <v>50</v>
      </c>
      <c r="G43" s="166">
        <v>100</v>
      </c>
      <c r="H43" s="194">
        <f t="shared" si="0"/>
        <v>0</v>
      </c>
      <c r="I43" s="195">
        <f t="shared" si="1"/>
        <v>0</v>
      </c>
      <c r="O43" s="20"/>
      <c r="AI43"/>
      <c r="AL43" s="1"/>
    </row>
    <row r="44" spans="3:38" ht="27" customHeight="1">
      <c r="C44" s="150" t="s">
        <v>162</v>
      </c>
      <c r="D44" s="186">
        <v>0</v>
      </c>
      <c r="E44" s="178">
        <v>1</v>
      </c>
      <c r="F44" s="178">
        <f>33+23</f>
        <v>56</v>
      </c>
      <c r="G44" s="166">
        <v>100</v>
      </c>
      <c r="H44" s="194">
        <f t="shared" si="0"/>
        <v>1.7857142857142856</v>
      </c>
      <c r="I44" s="195">
        <f t="shared" si="1"/>
        <v>1.7857142857142856</v>
      </c>
      <c r="O44" s="20"/>
      <c r="AI44"/>
      <c r="AL44" s="1"/>
    </row>
    <row r="45" spans="3:38" ht="27" customHeight="1">
      <c r="C45" s="150" t="s">
        <v>163</v>
      </c>
      <c r="D45" s="186">
        <v>0</v>
      </c>
      <c r="E45" s="178">
        <v>0</v>
      </c>
      <c r="F45" s="178">
        <f>35+23</f>
        <v>58</v>
      </c>
      <c r="G45" s="166">
        <v>100</v>
      </c>
      <c r="H45" s="194">
        <f t="shared" si="0"/>
        <v>0</v>
      </c>
      <c r="I45" s="195">
        <f t="shared" si="1"/>
        <v>0</v>
      </c>
      <c r="O45" s="20"/>
      <c r="AI45"/>
      <c r="AL45" s="1"/>
    </row>
    <row r="46" spans="3:38" ht="27" customHeight="1">
      <c r="C46" s="150" t="s">
        <v>164</v>
      </c>
      <c r="D46" s="186">
        <v>0</v>
      </c>
      <c r="E46" s="178">
        <v>0</v>
      </c>
      <c r="F46" s="178">
        <f>36+23</f>
        <v>59</v>
      </c>
      <c r="G46" s="166">
        <v>100</v>
      </c>
      <c r="H46" s="194">
        <f t="shared" si="0"/>
        <v>0</v>
      </c>
      <c r="I46" s="195">
        <f t="shared" si="1"/>
        <v>0</v>
      </c>
      <c r="J46" s="130"/>
      <c r="K46" s="130"/>
      <c r="L46" s="130"/>
      <c r="M46" s="136"/>
      <c r="O46" s="20"/>
      <c r="AI46"/>
      <c r="AL46" s="1"/>
    </row>
    <row r="47" spans="3:38" ht="27" customHeight="1">
      <c r="C47" s="150" t="s">
        <v>165</v>
      </c>
      <c r="D47" s="186">
        <v>0</v>
      </c>
      <c r="E47" s="178">
        <v>0</v>
      </c>
      <c r="F47" s="178">
        <f>35+23</f>
        <v>58</v>
      </c>
      <c r="G47" s="166">
        <v>100</v>
      </c>
      <c r="H47" s="194">
        <f t="shared" si="0"/>
        <v>0</v>
      </c>
      <c r="I47" s="195">
        <f t="shared" si="1"/>
        <v>0</v>
      </c>
      <c r="J47" s="130"/>
      <c r="K47" s="130"/>
      <c r="L47" s="130"/>
      <c r="M47" s="136"/>
      <c r="O47" s="20"/>
      <c r="AI47"/>
      <c r="AL47" s="1"/>
    </row>
    <row r="48" spans="3:38" ht="27" customHeight="1">
      <c r="C48" s="150" t="s">
        <v>166</v>
      </c>
      <c r="D48" s="186">
        <v>0</v>
      </c>
      <c r="E48" s="178">
        <v>0</v>
      </c>
      <c r="F48" s="178">
        <f>37+32</f>
        <v>69</v>
      </c>
      <c r="G48" s="166">
        <v>100</v>
      </c>
      <c r="H48" s="194">
        <f t="shared" si="0"/>
        <v>0</v>
      </c>
      <c r="I48" s="195">
        <f t="shared" si="1"/>
        <v>0</v>
      </c>
      <c r="J48" s="130"/>
      <c r="K48" s="130"/>
      <c r="L48" s="130"/>
      <c r="M48" s="136"/>
      <c r="O48" s="20"/>
      <c r="AI48"/>
      <c r="AL48" s="1"/>
    </row>
    <row r="49" spans="3:38" ht="27" customHeight="1">
      <c r="C49" s="150" t="s">
        <v>167</v>
      </c>
      <c r="D49" s="186">
        <v>0</v>
      </c>
      <c r="E49" s="178">
        <v>0</v>
      </c>
      <c r="F49" s="178">
        <f>37+48</f>
        <v>85</v>
      </c>
      <c r="G49" s="166">
        <v>100</v>
      </c>
      <c r="H49" s="194">
        <f t="shared" si="0"/>
        <v>0</v>
      </c>
      <c r="I49" s="195">
        <f t="shared" si="1"/>
        <v>0</v>
      </c>
      <c r="J49" s="130"/>
      <c r="K49" s="130"/>
      <c r="L49" s="130"/>
      <c r="M49" s="136"/>
      <c r="O49" s="20"/>
      <c r="AI49"/>
      <c r="AL49" s="1"/>
    </row>
    <row r="50" spans="3:38" ht="27" customHeight="1">
      <c r="C50" s="150" t="s">
        <v>168</v>
      </c>
      <c r="D50" s="186">
        <v>0</v>
      </c>
      <c r="E50" s="186">
        <v>0</v>
      </c>
      <c r="F50" s="187">
        <f>37+57</f>
        <v>94</v>
      </c>
      <c r="G50" s="166">
        <v>100</v>
      </c>
      <c r="H50" s="194">
        <f t="shared" si="0"/>
        <v>0</v>
      </c>
      <c r="I50" s="195">
        <f t="shared" si="1"/>
        <v>0</v>
      </c>
      <c r="J50" s="130"/>
      <c r="K50" s="130" t="s">
        <v>125</v>
      </c>
      <c r="L50" s="130"/>
      <c r="M50" s="136"/>
      <c r="O50" s="20" t="s">
        <v>66</v>
      </c>
      <c r="AI50"/>
      <c r="AL50" s="1"/>
    </row>
    <row r="51" spans="3:38" ht="27" customHeight="1">
      <c r="C51" s="150" t="s">
        <v>169</v>
      </c>
      <c r="D51" s="186">
        <v>0</v>
      </c>
      <c r="E51" s="186">
        <v>0</v>
      </c>
      <c r="F51" s="187">
        <f>36+70</f>
        <v>106</v>
      </c>
      <c r="G51" s="166">
        <v>100</v>
      </c>
      <c r="H51" s="194">
        <f t="shared" si="0"/>
        <v>0</v>
      </c>
      <c r="I51" s="195">
        <f t="shared" si="1"/>
        <v>0</v>
      </c>
      <c r="J51" s="130"/>
      <c r="K51" s="130"/>
      <c r="L51" s="130"/>
      <c r="M51" s="136"/>
      <c r="O51" s="21" t="s">
        <v>69</v>
      </c>
      <c r="AI51"/>
      <c r="AL51" s="1"/>
    </row>
    <row r="52" spans="3:38" ht="27" customHeight="1">
      <c r="C52" s="150" t="s">
        <v>170</v>
      </c>
      <c r="D52" s="186">
        <v>0</v>
      </c>
      <c r="E52" s="186">
        <v>0</v>
      </c>
      <c r="F52" s="187">
        <f>35+157</f>
        <v>192</v>
      </c>
      <c r="G52" s="166">
        <v>100</v>
      </c>
      <c r="H52" s="194">
        <f t="shared" si="0"/>
        <v>0</v>
      </c>
      <c r="I52" s="195">
        <f t="shared" si="1"/>
        <v>0</v>
      </c>
      <c r="J52" s="130"/>
      <c r="K52" s="130"/>
      <c r="L52" s="130"/>
      <c r="M52" s="136"/>
      <c r="O52" s="21"/>
      <c r="AI52"/>
      <c r="AL52" s="1"/>
    </row>
    <row r="53" spans="3:38" ht="27" customHeight="1" thickBot="1">
      <c r="C53" s="145" t="s">
        <v>171</v>
      </c>
      <c r="D53" s="179">
        <v>0</v>
      </c>
      <c r="E53" s="179">
        <v>0</v>
      </c>
      <c r="F53" s="180">
        <f>36+157</f>
        <v>193</v>
      </c>
      <c r="G53" s="163">
        <v>100</v>
      </c>
      <c r="H53" s="196">
        <f t="shared" si="0"/>
        <v>0</v>
      </c>
      <c r="I53" s="197">
        <f t="shared" si="1"/>
        <v>0</v>
      </c>
      <c r="J53" s="130"/>
      <c r="K53" s="130"/>
      <c r="L53" s="130"/>
      <c r="M53" s="136"/>
      <c r="O53" s="9" t="s">
        <v>67</v>
      </c>
      <c r="AI53"/>
      <c r="AL53" s="1"/>
    </row>
    <row r="54" spans="1:16" ht="12.75">
      <c r="A54" s="2"/>
      <c r="B54" s="130"/>
      <c r="C54" s="130"/>
      <c r="D54" s="130"/>
      <c r="E54" s="130"/>
      <c r="F54" s="94"/>
      <c r="G54" s="130"/>
      <c r="H54" s="130"/>
      <c r="I54" s="130"/>
      <c r="J54" s="130"/>
      <c r="K54" s="130"/>
      <c r="L54" s="130"/>
      <c r="M54" s="37"/>
      <c r="N54" s="130"/>
      <c r="O54" s="9" t="s">
        <v>68</v>
      </c>
      <c r="P54" s="130"/>
    </row>
    <row r="55" spans="1:40" ht="22.5" customHeight="1" thickBot="1">
      <c r="A55" s="2"/>
      <c r="B55" s="130"/>
      <c r="C55" s="130"/>
      <c r="D55" s="130"/>
      <c r="E55" s="130"/>
      <c r="F55" s="94"/>
      <c r="G55" s="130"/>
      <c r="H55" s="130"/>
      <c r="I55" s="130"/>
      <c r="J55" s="130"/>
      <c r="K55" s="130"/>
      <c r="L55" s="130"/>
      <c r="M55" s="37"/>
      <c r="O55" s="9" t="s">
        <v>56</v>
      </c>
      <c r="AN55" s="1" t="e">
        <f>#REF!+1</f>
        <v>#REF!</v>
      </c>
    </row>
    <row r="56" spans="1:15" ht="22.5" customHeight="1" hidden="1">
      <c r="A56" s="2"/>
      <c r="B56" s="130"/>
      <c r="C56" s="130"/>
      <c r="D56" s="130"/>
      <c r="E56" s="130"/>
      <c r="F56" s="94"/>
      <c r="G56" s="130"/>
      <c r="H56" s="130"/>
      <c r="I56" s="130"/>
      <c r="J56" s="130"/>
      <c r="K56" s="130"/>
      <c r="L56" s="130"/>
      <c r="M56" s="37"/>
      <c r="O56" s="9" t="s">
        <v>46</v>
      </c>
    </row>
    <row r="57" spans="1:15" ht="22.5" customHeight="1" hidden="1">
      <c r="A57" s="2"/>
      <c r="B57" s="130"/>
      <c r="C57" s="130"/>
      <c r="D57" s="130"/>
      <c r="E57" s="130"/>
      <c r="F57" s="94"/>
      <c r="G57" s="130"/>
      <c r="H57" s="130"/>
      <c r="I57" s="130"/>
      <c r="J57" s="130"/>
      <c r="K57" s="130"/>
      <c r="L57" s="130"/>
      <c r="M57" s="37"/>
      <c r="O57" s="130" t="s">
        <v>47</v>
      </c>
    </row>
    <row r="58" spans="1:15" ht="22.5" customHeight="1" hidden="1">
      <c r="A58" s="2"/>
      <c r="B58" s="130"/>
      <c r="C58" s="130"/>
      <c r="D58" s="130"/>
      <c r="E58" s="130"/>
      <c r="F58" s="94"/>
      <c r="G58" s="130"/>
      <c r="H58" s="130"/>
      <c r="I58" s="130"/>
      <c r="J58" s="130"/>
      <c r="K58" s="130"/>
      <c r="L58" s="130"/>
      <c r="M58" s="37"/>
      <c r="O58" s="130" t="s">
        <v>81</v>
      </c>
    </row>
    <row r="59" spans="1:15" ht="22.5" customHeight="1" hidden="1">
      <c r="A59" s="2"/>
      <c r="B59" s="130"/>
      <c r="C59" s="130"/>
      <c r="D59" s="130"/>
      <c r="E59" s="130"/>
      <c r="F59" s="94"/>
      <c r="G59" s="130"/>
      <c r="H59" s="130"/>
      <c r="I59" s="130"/>
      <c r="J59" s="130"/>
      <c r="K59" s="130"/>
      <c r="L59" s="130"/>
      <c r="M59" s="37"/>
      <c r="O59" s="21" t="s">
        <v>84</v>
      </c>
    </row>
    <row r="60" spans="1:15" ht="22.5" customHeight="1" hidden="1">
      <c r="A60" s="2"/>
      <c r="B60" s="130"/>
      <c r="C60" s="130"/>
      <c r="D60" s="130"/>
      <c r="E60" s="130"/>
      <c r="F60" s="94"/>
      <c r="G60" s="130"/>
      <c r="H60" s="130"/>
      <c r="I60" s="130"/>
      <c r="J60" s="130"/>
      <c r="K60" s="130"/>
      <c r="L60" s="130"/>
      <c r="M60" s="37"/>
      <c r="O60" s="130" t="s">
        <v>86</v>
      </c>
    </row>
    <row r="61" spans="1:15" ht="22.5" customHeight="1" hidden="1">
      <c r="A61" s="2"/>
      <c r="B61" s="130"/>
      <c r="C61" s="130"/>
      <c r="D61" s="130"/>
      <c r="E61" s="130"/>
      <c r="F61" s="94"/>
      <c r="G61" s="130"/>
      <c r="H61" s="130"/>
      <c r="I61" s="130"/>
      <c r="J61" s="130"/>
      <c r="K61" s="130"/>
      <c r="L61" s="130"/>
      <c r="M61" s="37"/>
      <c r="O61" s="130" t="s">
        <v>95</v>
      </c>
    </row>
    <row r="62" spans="1:15" ht="22.5" customHeight="1" hidden="1">
      <c r="A62" s="2"/>
      <c r="B62" s="130"/>
      <c r="C62" s="130"/>
      <c r="D62" s="130"/>
      <c r="E62" s="130"/>
      <c r="F62" s="94"/>
      <c r="G62" s="130"/>
      <c r="H62" s="130"/>
      <c r="I62" s="130"/>
      <c r="J62" s="130"/>
      <c r="K62" s="130"/>
      <c r="L62" s="130"/>
      <c r="M62" s="37"/>
      <c r="O62" s="130" t="s">
        <v>85</v>
      </c>
    </row>
    <row r="63" spans="1:15" ht="22.5" customHeight="1" hidden="1">
      <c r="A63" s="2"/>
      <c r="B63" s="130"/>
      <c r="C63" s="130"/>
      <c r="D63" s="130"/>
      <c r="E63" s="130"/>
      <c r="F63" s="94"/>
      <c r="G63" s="130"/>
      <c r="H63" s="130"/>
      <c r="I63" s="130"/>
      <c r="J63" s="130"/>
      <c r="K63" s="130"/>
      <c r="L63" s="130"/>
      <c r="M63" s="37"/>
      <c r="O63" s="130" t="s">
        <v>97</v>
      </c>
    </row>
    <row r="64" spans="1:40" ht="22.5" customHeight="1" hidden="1">
      <c r="A64" s="2"/>
      <c r="B64" s="130"/>
      <c r="C64" s="130"/>
      <c r="D64" s="130"/>
      <c r="E64" s="130"/>
      <c r="F64" s="94"/>
      <c r="G64" s="130"/>
      <c r="H64" s="130"/>
      <c r="I64" s="130"/>
      <c r="J64" s="130"/>
      <c r="K64" s="130"/>
      <c r="L64" s="130"/>
      <c r="M64" s="37"/>
      <c r="O64" s="130" t="s">
        <v>98</v>
      </c>
      <c r="AN64" s="1" t="e">
        <f>AN55+1</f>
        <v>#REF!</v>
      </c>
    </row>
    <row r="65" spans="1:40" ht="22.5" customHeight="1" hidden="1">
      <c r="A65" s="2"/>
      <c r="B65" s="130"/>
      <c r="C65" s="130"/>
      <c r="D65" s="130"/>
      <c r="E65" s="130"/>
      <c r="F65" s="94"/>
      <c r="G65" s="130"/>
      <c r="H65" s="130"/>
      <c r="I65" s="130"/>
      <c r="J65" s="130"/>
      <c r="K65" s="130"/>
      <c r="L65" s="130"/>
      <c r="M65" s="37"/>
      <c r="O65" s="130" t="s">
        <v>99</v>
      </c>
      <c r="AN65" s="1" t="e">
        <f aca="true" t="shared" si="2" ref="AN65:AN70">AN64+1</f>
        <v>#REF!</v>
      </c>
    </row>
    <row r="66" spans="1:40" ht="22.5" customHeight="1" hidden="1">
      <c r="A66" s="2"/>
      <c r="B66" s="130"/>
      <c r="C66" s="130"/>
      <c r="D66" s="130"/>
      <c r="E66" s="130"/>
      <c r="F66" s="94"/>
      <c r="G66" s="130"/>
      <c r="H66" s="130"/>
      <c r="I66" s="130"/>
      <c r="J66" s="130"/>
      <c r="K66" s="130"/>
      <c r="L66" s="130"/>
      <c r="M66" s="37"/>
      <c r="O66" s="130" t="s">
        <v>100</v>
      </c>
      <c r="AN66" s="1" t="e">
        <f t="shared" si="2"/>
        <v>#REF!</v>
      </c>
    </row>
    <row r="67" spans="1:40" ht="22.5" customHeight="1" hidden="1">
      <c r="A67" s="2"/>
      <c r="B67" s="130"/>
      <c r="C67" s="130"/>
      <c r="D67" s="130"/>
      <c r="E67" s="130"/>
      <c r="F67" s="94"/>
      <c r="G67" s="130"/>
      <c r="H67" s="130"/>
      <c r="I67" s="130"/>
      <c r="J67" s="130"/>
      <c r="K67" s="130"/>
      <c r="L67" s="130"/>
      <c r="M67" s="37"/>
      <c r="O67" s="130" t="s">
        <v>140</v>
      </c>
      <c r="AN67" s="1" t="e">
        <f t="shared" si="2"/>
        <v>#REF!</v>
      </c>
    </row>
    <row r="68" spans="1:40" ht="22.5" customHeight="1" hidden="1">
      <c r="A68" s="2"/>
      <c r="B68" s="130"/>
      <c r="C68" s="130"/>
      <c r="D68" s="130"/>
      <c r="E68" s="130"/>
      <c r="F68" s="94"/>
      <c r="G68" s="130"/>
      <c r="H68" s="130"/>
      <c r="I68" s="130"/>
      <c r="J68" s="130"/>
      <c r="K68" s="130"/>
      <c r="L68" s="130"/>
      <c r="M68" s="37"/>
      <c r="O68" s="130" t="s">
        <v>103</v>
      </c>
      <c r="AN68" s="1" t="e">
        <f t="shared" si="2"/>
        <v>#REF!</v>
      </c>
    </row>
    <row r="69" spans="1:40" ht="22.5" customHeight="1" hidden="1">
      <c r="A69" s="2"/>
      <c r="B69" s="130"/>
      <c r="C69" s="130"/>
      <c r="D69" s="130"/>
      <c r="E69" s="130"/>
      <c r="F69" s="94"/>
      <c r="G69" s="130"/>
      <c r="H69" s="130"/>
      <c r="I69" s="130"/>
      <c r="J69" s="130"/>
      <c r="K69" s="130"/>
      <c r="L69" s="130"/>
      <c r="M69" s="37"/>
      <c r="O69" s="130" t="s">
        <v>102</v>
      </c>
      <c r="AN69" s="1" t="e">
        <f t="shared" si="2"/>
        <v>#REF!</v>
      </c>
    </row>
    <row r="70" spans="1:40" ht="22.5" customHeight="1" hidden="1" thickBot="1">
      <c r="A70" s="2"/>
      <c r="B70" s="130"/>
      <c r="C70" s="130"/>
      <c r="D70" s="130"/>
      <c r="E70" s="130"/>
      <c r="F70" s="94"/>
      <c r="G70" s="130"/>
      <c r="H70" s="130"/>
      <c r="I70" s="130"/>
      <c r="J70" s="130"/>
      <c r="K70" s="130"/>
      <c r="L70" s="130"/>
      <c r="M70" s="37"/>
      <c r="O70" s="21" t="s">
        <v>107</v>
      </c>
      <c r="AN70" s="1" t="e">
        <f t="shared" si="2"/>
        <v>#REF!</v>
      </c>
    </row>
    <row r="71" spans="1:40" ht="13.5" customHeight="1" thickBot="1">
      <c r="A71" s="320" t="s">
        <v>37</v>
      </c>
      <c r="B71" s="321"/>
      <c r="C71" s="321"/>
      <c r="D71" s="321"/>
      <c r="E71" s="321"/>
      <c r="F71" s="321"/>
      <c r="G71" s="321"/>
      <c r="H71" s="321"/>
      <c r="I71" s="321"/>
      <c r="J71" s="321"/>
      <c r="K71" s="321"/>
      <c r="L71" s="321"/>
      <c r="M71" s="322"/>
      <c r="O71" s="130" t="s">
        <v>109</v>
      </c>
      <c r="AN71" s="1" t="e">
        <f>#REF!+1</f>
        <v>#REF!</v>
      </c>
    </row>
    <row r="72" spans="1:40" ht="13.5" thickBot="1">
      <c r="A72" s="2"/>
      <c r="B72" s="130"/>
      <c r="C72" s="130"/>
      <c r="D72" s="130"/>
      <c r="E72" s="130"/>
      <c r="F72" s="94"/>
      <c r="G72" s="130"/>
      <c r="H72" s="130"/>
      <c r="I72" s="130"/>
      <c r="J72" s="130"/>
      <c r="K72" s="130"/>
      <c r="L72" s="130"/>
      <c r="M72" s="37"/>
      <c r="O72" s="130" t="s">
        <v>110</v>
      </c>
      <c r="AN72" s="1" t="e">
        <f>AN71+1</f>
        <v>#REF!</v>
      </c>
    </row>
    <row r="73" spans="1:40" ht="25.5" customHeight="1" thickBot="1">
      <c r="A73" s="323" t="s">
        <v>38</v>
      </c>
      <c r="B73" s="325" t="s">
        <v>39</v>
      </c>
      <c r="C73" s="326"/>
      <c r="D73" s="326"/>
      <c r="E73" s="327"/>
      <c r="F73" s="331" t="s">
        <v>90</v>
      </c>
      <c r="G73" s="332"/>
      <c r="H73" s="326"/>
      <c r="I73" s="326"/>
      <c r="J73" s="326"/>
      <c r="K73" s="326"/>
      <c r="L73" s="326"/>
      <c r="M73" s="327"/>
      <c r="O73" s="1" t="s">
        <v>123</v>
      </c>
      <c r="AN73" s="1" t="e">
        <f>AN72+1</f>
        <v>#REF!</v>
      </c>
    </row>
    <row r="74" spans="1:15" ht="25.5" customHeight="1" thickBot="1">
      <c r="A74" s="324"/>
      <c r="B74" s="328"/>
      <c r="C74" s="329"/>
      <c r="D74" s="329"/>
      <c r="E74" s="330"/>
      <c r="F74" s="6" t="s">
        <v>91</v>
      </c>
      <c r="G74" s="34" t="s">
        <v>92</v>
      </c>
      <c r="H74" s="329"/>
      <c r="I74" s="329"/>
      <c r="J74" s="329"/>
      <c r="K74" s="329"/>
      <c r="L74" s="329"/>
      <c r="M74" s="330"/>
      <c r="O74" s="1" t="s">
        <v>111</v>
      </c>
    </row>
    <row r="75" spans="1:40" ht="57" customHeight="1" thickBot="1">
      <c r="A75" s="10" t="s">
        <v>160</v>
      </c>
      <c r="B75" s="413" t="s">
        <v>300</v>
      </c>
      <c r="C75" s="414"/>
      <c r="D75" s="414"/>
      <c r="E75" s="414"/>
      <c r="F75" s="28"/>
      <c r="G75" s="279" t="s">
        <v>249</v>
      </c>
      <c r="H75" s="310"/>
      <c r="I75" s="310"/>
      <c r="J75" s="310"/>
      <c r="K75" s="310"/>
      <c r="L75" s="310"/>
      <c r="M75" s="311"/>
      <c r="AN75" s="1" t="e">
        <f>AN73+1</f>
        <v>#REF!</v>
      </c>
    </row>
    <row r="76" spans="1:13" ht="58.5" customHeight="1" thickBot="1">
      <c r="A76" s="10" t="s">
        <v>161</v>
      </c>
      <c r="B76" s="413" t="s">
        <v>301</v>
      </c>
      <c r="C76" s="414"/>
      <c r="D76" s="414"/>
      <c r="E76" s="414"/>
      <c r="F76" s="28"/>
      <c r="G76" s="279" t="s">
        <v>249</v>
      </c>
      <c r="H76" s="310"/>
      <c r="I76" s="310"/>
      <c r="J76" s="310"/>
      <c r="K76" s="310"/>
      <c r="L76" s="310"/>
      <c r="M76" s="311"/>
    </row>
    <row r="77" spans="1:13" ht="94.5" customHeight="1" thickBot="1">
      <c r="A77" s="10" t="s">
        <v>162</v>
      </c>
      <c r="B77" s="413" t="s">
        <v>302</v>
      </c>
      <c r="C77" s="414"/>
      <c r="D77" s="414"/>
      <c r="E77" s="414"/>
      <c r="F77" s="279" t="s">
        <v>249</v>
      </c>
      <c r="G77" s="279"/>
      <c r="H77" s="318" t="s">
        <v>303</v>
      </c>
      <c r="I77" s="318"/>
      <c r="J77" s="318"/>
      <c r="K77" s="318"/>
      <c r="L77" s="318"/>
      <c r="M77" s="319"/>
    </row>
    <row r="78" spans="1:13" ht="33" customHeight="1" thickBot="1">
      <c r="A78" s="10" t="s">
        <v>163</v>
      </c>
      <c r="B78" s="413" t="s">
        <v>328</v>
      </c>
      <c r="C78" s="413"/>
      <c r="D78" s="413"/>
      <c r="E78" s="413"/>
      <c r="F78" s="28"/>
      <c r="G78" s="131" t="s">
        <v>249</v>
      </c>
      <c r="H78" s="310"/>
      <c r="I78" s="310"/>
      <c r="J78" s="310"/>
      <c r="K78" s="310"/>
      <c r="L78" s="310"/>
      <c r="M78" s="311"/>
    </row>
    <row r="79" spans="1:13" ht="33" customHeight="1" thickBot="1">
      <c r="A79" s="10" t="s">
        <v>164</v>
      </c>
      <c r="B79" s="413" t="s">
        <v>329</v>
      </c>
      <c r="C79" s="413"/>
      <c r="D79" s="413"/>
      <c r="E79" s="413"/>
      <c r="F79" s="28"/>
      <c r="G79" s="131" t="s">
        <v>249</v>
      </c>
      <c r="H79" s="310"/>
      <c r="I79" s="310"/>
      <c r="J79" s="310"/>
      <c r="K79" s="310"/>
      <c r="L79" s="310"/>
      <c r="M79" s="311"/>
    </row>
    <row r="80" spans="1:13" ht="33" customHeight="1" thickBot="1">
      <c r="A80" s="10" t="s">
        <v>165</v>
      </c>
      <c r="B80" s="413" t="s">
        <v>330</v>
      </c>
      <c r="C80" s="413"/>
      <c r="D80" s="413"/>
      <c r="E80" s="413"/>
      <c r="F80" s="28"/>
      <c r="G80" s="131" t="s">
        <v>249</v>
      </c>
      <c r="H80" s="310"/>
      <c r="I80" s="310"/>
      <c r="J80" s="310"/>
      <c r="K80" s="310"/>
      <c r="L80" s="310"/>
      <c r="M80" s="311"/>
    </row>
    <row r="81" spans="1:13" ht="33" customHeight="1" thickBot="1">
      <c r="A81" s="10" t="s">
        <v>166</v>
      </c>
      <c r="B81" s="413" t="s">
        <v>344</v>
      </c>
      <c r="C81" s="413"/>
      <c r="D81" s="413"/>
      <c r="E81" s="413"/>
      <c r="F81" s="28"/>
      <c r="G81" s="131" t="s">
        <v>249</v>
      </c>
      <c r="H81" s="310"/>
      <c r="I81" s="310"/>
      <c r="J81" s="310"/>
      <c r="K81" s="310"/>
      <c r="L81" s="310"/>
      <c r="M81" s="311"/>
    </row>
    <row r="82" spans="1:13" ht="33" customHeight="1" thickBot="1">
      <c r="A82" s="10" t="s">
        <v>167</v>
      </c>
      <c r="B82" s="317" t="s">
        <v>345</v>
      </c>
      <c r="C82" s="318"/>
      <c r="D82" s="318"/>
      <c r="E82" s="319"/>
      <c r="F82" s="28"/>
      <c r="G82" s="131" t="s">
        <v>249</v>
      </c>
      <c r="H82" s="310"/>
      <c r="I82" s="310"/>
      <c r="J82" s="310"/>
      <c r="K82" s="310"/>
      <c r="L82" s="310"/>
      <c r="M82" s="311"/>
    </row>
    <row r="83" spans="1:13" ht="33" customHeight="1" thickBot="1">
      <c r="A83" s="10" t="s">
        <v>168</v>
      </c>
      <c r="B83" s="317" t="s">
        <v>346</v>
      </c>
      <c r="C83" s="318"/>
      <c r="D83" s="318"/>
      <c r="E83" s="319"/>
      <c r="F83" s="28"/>
      <c r="G83" s="131" t="s">
        <v>249</v>
      </c>
      <c r="H83" s="317"/>
      <c r="I83" s="318"/>
      <c r="J83" s="318"/>
      <c r="K83" s="318"/>
      <c r="L83" s="318"/>
      <c r="M83" s="319"/>
    </row>
    <row r="84" spans="1:40" ht="33" customHeight="1" thickBot="1">
      <c r="A84" s="10" t="s">
        <v>169</v>
      </c>
      <c r="B84" s="317" t="s">
        <v>368</v>
      </c>
      <c r="C84" s="318"/>
      <c r="D84" s="318"/>
      <c r="E84" s="319"/>
      <c r="F84" s="28"/>
      <c r="G84" s="292" t="s">
        <v>249</v>
      </c>
      <c r="H84" s="310"/>
      <c r="I84" s="310"/>
      <c r="J84" s="310"/>
      <c r="K84" s="310"/>
      <c r="L84" s="310"/>
      <c r="M84" s="311"/>
      <c r="AN84" s="1" t="e">
        <f>AN75+1</f>
        <v>#REF!</v>
      </c>
    </row>
    <row r="85" spans="1:40" ht="33" customHeight="1" thickBot="1">
      <c r="A85" s="10" t="s">
        <v>170</v>
      </c>
      <c r="B85" s="317" t="s">
        <v>369</v>
      </c>
      <c r="C85" s="318"/>
      <c r="D85" s="318"/>
      <c r="E85" s="319"/>
      <c r="F85" s="28"/>
      <c r="G85" s="292" t="s">
        <v>249</v>
      </c>
      <c r="H85" s="310"/>
      <c r="I85" s="310"/>
      <c r="J85" s="310"/>
      <c r="K85" s="310"/>
      <c r="L85" s="310"/>
      <c r="M85" s="311"/>
      <c r="AN85" s="1" t="e">
        <f>#REF!+1</f>
        <v>#REF!</v>
      </c>
    </row>
    <row r="86" spans="1:40" ht="33" customHeight="1" thickBot="1">
      <c r="A86" s="10" t="s">
        <v>171</v>
      </c>
      <c r="B86" s="317" t="s">
        <v>370</v>
      </c>
      <c r="C86" s="318"/>
      <c r="D86" s="318"/>
      <c r="E86" s="319"/>
      <c r="F86" s="28"/>
      <c r="G86" s="292" t="s">
        <v>249</v>
      </c>
      <c r="H86" s="310"/>
      <c r="I86" s="310"/>
      <c r="J86" s="310"/>
      <c r="K86" s="310"/>
      <c r="L86" s="310"/>
      <c r="M86" s="311"/>
      <c r="AN86" s="1" t="e">
        <f>AN85+1</f>
        <v>#REF!</v>
      </c>
    </row>
    <row r="87" spans="1:40" ht="50.25" customHeight="1" thickBot="1">
      <c r="A87" s="10" t="s">
        <v>42</v>
      </c>
      <c r="B87" s="436" t="s">
        <v>371</v>
      </c>
      <c r="C87" s="436"/>
      <c r="D87" s="436"/>
      <c r="E87" s="436"/>
      <c r="F87" s="28"/>
      <c r="G87" s="292"/>
      <c r="H87" s="310"/>
      <c r="I87" s="310"/>
      <c r="J87" s="310"/>
      <c r="K87" s="310"/>
      <c r="L87" s="310"/>
      <c r="M87" s="311"/>
      <c r="AN87" s="1" t="e">
        <f>#REF!+1</f>
        <v>#REF!</v>
      </c>
    </row>
    <row r="88" spans="1:40" ht="24.75" customHeight="1">
      <c r="A88" s="130"/>
      <c r="B88" s="304"/>
      <c r="C88" s="304"/>
      <c r="D88" s="304"/>
      <c r="E88" s="304"/>
      <c r="F88" s="304"/>
      <c r="G88" s="304"/>
      <c r="H88" s="304"/>
      <c r="I88" s="304"/>
      <c r="J88" s="304"/>
      <c r="K88" s="304"/>
      <c r="L88" s="304"/>
      <c r="M88" s="304"/>
      <c r="AN88" s="1" t="e">
        <f>AN87+1</f>
        <v>#REF!</v>
      </c>
    </row>
    <row r="89" spans="1:40" ht="24.75" customHeight="1" hidden="1">
      <c r="A89" s="130"/>
      <c r="B89" s="304"/>
      <c r="C89" s="304"/>
      <c r="D89" s="304"/>
      <c r="E89" s="304"/>
      <c r="F89" s="304"/>
      <c r="G89" s="304"/>
      <c r="H89" s="304"/>
      <c r="I89" s="304"/>
      <c r="J89" s="304"/>
      <c r="K89" s="304"/>
      <c r="L89" s="304"/>
      <c r="M89" s="304"/>
      <c r="AN89" s="1" t="e">
        <f>AN88+1</f>
        <v>#REF!</v>
      </c>
    </row>
    <row r="90" spans="1:40" ht="24.75" customHeight="1" hidden="1">
      <c r="A90" s="130"/>
      <c r="B90" s="304"/>
      <c r="C90" s="304"/>
      <c r="D90" s="304"/>
      <c r="E90" s="304"/>
      <c r="F90" s="304"/>
      <c r="G90" s="304"/>
      <c r="H90" s="304"/>
      <c r="I90" s="304"/>
      <c r="J90" s="304"/>
      <c r="K90" s="304"/>
      <c r="L90" s="304"/>
      <c r="M90" s="304"/>
      <c r="AN90" s="1" t="e">
        <f>AN89+1</f>
        <v>#REF!</v>
      </c>
    </row>
    <row r="91" spans="1:13" ht="24.75" customHeight="1" hidden="1">
      <c r="A91" s="130"/>
      <c r="B91" s="304"/>
      <c r="C91" s="304"/>
      <c r="D91" s="304"/>
      <c r="E91" s="304"/>
      <c r="F91" s="304"/>
      <c r="G91" s="304"/>
      <c r="H91" s="304"/>
      <c r="I91" s="304"/>
      <c r="J91" s="304"/>
      <c r="K91" s="304"/>
      <c r="L91" s="304"/>
      <c r="M91" s="304"/>
    </row>
    <row r="92" spans="1:13" ht="24.75" customHeight="1" hidden="1">
      <c r="A92" s="130"/>
      <c r="B92" s="304"/>
      <c r="C92" s="304"/>
      <c r="D92" s="304"/>
      <c r="E92" s="304"/>
      <c r="F92" s="304"/>
      <c r="G92" s="304"/>
      <c r="H92" s="304"/>
      <c r="I92" s="304"/>
      <c r="J92" s="304"/>
      <c r="K92" s="304"/>
      <c r="L92" s="304"/>
      <c r="M92" s="304"/>
    </row>
    <row r="93" spans="1:13" ht="12.75" hidden="1">
      <c r="A93" s="130"/>
      <c r="B93" s="130"/>
      <c r="C93" s="130"/>
      <c r="D93" s="130"/>
      <c r="E93" s="130"/>
      <c r="F93" s="94"/>
      <c r="G93" s="130"/>
      <c r="H93" s="130"/>
      <c r="I93" s="130"/>
      <c r="J93" s="130"/>
      <c r="K93" s="130"/>
      <c r="L93" s="130"/>
      <c r="M93" s="130"/>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spans="2:11" ht="15" hidden="1">
      <c r="B108" s="130"/>
      <c r="C108" s="130"/>
      <c r="D108" s="130"/>
      <c r="E108" s="130"/>
      <c r="F108" s="305"/>
      <c r="G108" s="305"/>
      <c r="H108" s="305"/>
      <c r="I108" s="11" t="s">
        <v>43</v>
      </c>
      <c r="K108" s="12"/>
    </row>
    <row r="109" spans="2:11" ht="15" hidden="1">
      <c r="B109" s="130"/>
      <c r="C109" s="130"/>
      <c r="D109" s="130"/>
      <c r="E109" s="130"/>
      <c r="F109" s="305"/>
      <c r="G109" s="305"/>
      <c r="H109" s="305"/>
      <c r="I109" s="11" t="s">
        <v>44</v>
      </c>
      <c r="K109" s="12"/>
    </row>
    <row r="110" spans="2:11" ht="15" hidden="1">
      <c r="B110" s="130"/>
      <c r="C110" s="130"/>
      <c r="D110" s="130"/>
      <c r="E110" s="130"/>
      <c r="F110" s="305"/>
      <c r="G110" s="305"/>
      <c r="H110" s="305"/>
      <c r="I110" s="11" t="s">
        <v>45</v>
      </c>
      <c r="K110" s="12"/>
    </row>
    <row r="111" spans="2:11" ht="15" hidden="1">
      <c r="B111" s="130"/>
      <c r="C111" s="130"/>
      <c r="D111" s="130"/>
      <c r="E111" s="130"/>
      <c r="F111" s="305"/>
      <c r="G111" s="305"/>
      <c r="H111" s="305"/>
      <c r="K111" s="12"/>
    </row>
    <row r="112" spans="2:11" ht="15" hidden="1">
      <c r="B112" s="130"/>
      <c r="C112" s="130"/>
      <c r="D112" s="130"/>
      <c r="E112" s="130"/>
      <c r="F112" s="305"/>
      <c r="G112" s="305"/>
      <c r="H112" s="305"/>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11" ht="15" hidden="1">
      <c r="B133" s="130"/>
      <c r="C133" s="130"/>
      <c r="D133" s="130"/>
      <c r="E133" s="130"/>
      <c r="K133" s="12"/>
    </row>
    <row r="134" spans="2:11" ht="15" hidden="1">
      <c r="B134" s="130"/>
      <c r="C134" s="130"/>
      <c r="D134" s="130"/>
      <c r="E134" s="130"/>
      <c r="K134" s="12"/>
    </row>
    <row r="135" spans="2:11" ht="15" hidden="1">
      <c r="B135" s="130"/>
      <c r="C135" s="130"/>
      <c r="D135" s="130"/>
      <c r="E135" s="130"/>
      <c r="K135" s="12"/>
    </row>
    <row r="136" spans="2:11" ht="15" hidden="1">
      <c r="B136" s="130"/>
      <c r="C136" s="130"/>
      <c r="D136" s="130"/>
      <c r="E136" s="130"/>
      <c r="K136" s="12"/>
    </row>
    <row r="137" spans="2:11" ht="15" hidden="1">
      <c r="B137" s="130"/>
      <c r="C137" s="130"/>
      <c r="D137" s="130"/>
      <c r="E137" s="130"/>
      <c r="K137" s="12"/>
    </row>
    <row r="138" spans="2:11" ht="15" hidden="1">
      <c r="B138" s="130"/>
      <c r="C138" s="130"/>
      <c r="D138" s="130"/>
      <c r="E138" s="130"/>
      <c r="K138" s="12"/>
    </row>
    <row r="139" spans="2:11" ht="15" hidden="1">
      <c r="B139" s="130"/>
      <c r="C139" s="130"/>
      <c r="D139" s="130"/>
      <c r="E139" s="130"/>
      <c r="K139" s="12"/>
    </row>
    <row r="140" spans="2:11" ht="15" hidden="1">
      <c r="B140" s="130"/>
      <c r="C140" s="130"/>
      <c r="D140" s="130"/>
      <c r="E140" s="130"/>
      <c r="K140" s="12"/>
    </row>
    <row r="141" spans="2:11" ht="15" hidden="1">
      <c r="B141" s="130"/>
      <c r="C141" s="130"/>
      <c r="D141" s="130"/>
      <c r="E141" s="130"/>
      <c r="K141" s="12"/>
    </row>
    <row r="142" spans="2:11" ht="15" hidden="1">
      <c r="B142" s="130"/>
      <c r="C142" s="130"/>
      <c r="D142" s="130"/>
      <c r="E142" s="130"/>
      <c r="K142" s="12"/>
    </row>
    <row r="143" spans="2:11" ht="15" hidden="1">
      <c r="B143" s="130"/>
      <c r="C143" s="130"/>
      <c r="D143" s="130"/>
      <c r="E143" s="130"/>
      <c r="K143" s="12"/>
    </row>
    <row r="144" spans="2:11" ht="15" hidden="1">
      <c r="B144" s="130"/>
      <c r="C144" s="130"/>
      <c r="D144" s="130"/>
      <c r="E144" s="130"/>
      <c r="K144" s="12"/>
    </row>
    <row r="145" spans="2:11" ht="15" hidden="1">
      <c r="B145" s="130"/>
      <c r="C145" s="130"/>
      <c r="D145" s="130"/>
      <c r="E145" s="130"/>
      <c r="K145" s="12"/>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spans="2:5" ht="12.75" hidden="1">
      <c r="B159" s="130"/>
      <c r="C159" s="130"/>
      <c r="D159" s="130"/>
      <c r="E159" s="130"/>
    </row>
    <row r="160" spans="2:5" ht="12.75" hidden="1">
      <c r="B160" s="130"/>
      <c r="C160" s="130"/>
      <c r="D160" s="130"/>
      <c r="E160" s="130"/>
    </row>
    <row r="161" spans="2:5" ht="12.75" hidden="1">
      <c r="B161" s="130"/>
      <c r="C161" s="130"/>
      <c r="D161" s="130"/>
      <c r="E161" s="130"/>
    </row>
    <row r="162" spans="2:5" ht="12.75" hidden="1">
      <c r="B162" s="130"/>
      <c r="C162" s="130"/>
      <c r="D162" s="130"/>
      <c r="E162" s="130"/>
    </row>
    <row r="163" spans="2:5" ht="12.75" hidden="1">
      <c r="B163" s="130"/>
      <c r="C163" s="130"/>
      <c r="D163" s="130"/>
      <c r="E163" s="130"/>
    </row>
    <row r="164" spans="2:5" ht="12.75" hidden="1">
      <c r="B164" s="130"/>
      <c r="C164" s="130"/>
      <c r="D164" s="130"/>
      <c r="E164" s="130"/>
    </row>
    <row r="165" spans="2:5" ht="12.75" hidden="1">
      <c r="B165" s="130"/>
      <c r="C165" s="130"/>
      <c r="D165" s="130"/>
      <c r="E165" s="130"/>
    </row>
    <row r="166" spans="2:5" ht="12.75" hidden="1">
      <c r="B166" s="130"/>
      <c r="C166" s="130"/>
      <c r="D166" s="130"/>
      <c r="E166" s="130"/>
    </row>
    <row r="167" spans="2:5" ht="12.75" hidden="1">
      <c r="B167" s="130"/>
      <c r="C167" s="130"/>
      <c r="D167" s="130"/>
      <c r="E167" s="130"/>
    </row>
    <row r="168" spans="2:5" ht="12.75" hidden="1">
      <c r="B168" s="130"/>
      <c r="C168" s="130"/>
      <c r="D168" s="130"/>
      <c r="E168" s="130"/>
    </row>
    <row r="169" spans="2:5" ht="12.75" hidden="1">
      <c r="B169" s="130"/>
      <c r="C169" s="130"/>
      <c r="D169" s="130"/>
      <c r="E169" s="130"/>
    </row>
    <row r="170" spans="2:5" ht="12.75" hidden="1">
      <c r="B170" s="130"/>
      <c r="C170" s="130"/>
      <c r="D170" s="130"/>
      <c r="E170" s="130"/>
    </row>
    <row r="171" spans="2:5" ht="12.75" hidden="1">
      <c r="B171" s="130"/>
      <c r="C171" s="130"/>
      <c r="D171" s="130"/>
      <c r="E171" s="130"/>
    </row>
    <row r="172" ht="12.75"/>
    <row r="173" ht="12.75"/>
    <row r="174" ht="12.75"/>
    <row r="175" ht="12.75"/>
    <row r="176" ht="12.75"/>
    <row r="177" ht="12.75"/>
    <row r="178" ht="12.75"/>
    <row r="179" ht="12.75"/>
    <row r="180" ht="12.75"/>
    <row r="181" ht="12.75"/>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mergeCells count="96">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A32:M32"/>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B85:E85"/>
    <mergeCell ref="H85:M85"/>
    <mergeCell ref="B86:E86"/>
    <mergeCell ref="H86:M86"/>
    <mergeCell ref="B87:E87"/>
    <mergeCell ref="H87:M87"/>
    <mergeCell ref="B88:I88"/>
    <mergeCell ref="J88:M88"/>
    <mergeCell ref="B89:I89"/>
    <mergeCell ref="J89:M89"/>
    <mergeCell ref="F108:H109"/>
    <mergeCell ref="F110:H110"/>
    <mergeCell ref="F111:H112"/>
    <mergeCell ref="B90:I90"/>
    <mergeCell ref="J90:M90"/>
    <mergeCell ref="B91:I91"/>
    <mergeCell ref="J91:M91"/>
    <mergeCell ref="B92:I92"/>
    <mergeCell ref="J92:M92"/>
  </mergeCells>
  <conditionalFormatting sqref="H42:I53">
    <cfRule type="cellIs" priority="1" dxfId="2" operator="between">
      <formula>$L$30</formula>
      <formula>$M$30</formula>
    </cfRule>
    <cfRule type="cellIs" priority="2" dxfId="1" operator="between">
      <formula>$L$29</formula>
      <formula>$M$29</formula>
    </cfRule>
    <cfRule type="cellIs" priority="3" dxfId="0" operator="between">
      <formula>'GTH-10 Frecuencia_AT'!#REF!</formula>
      <formula>$M$28</formula>
    </cfRule>
  </conditionalFormatting>
  <conditionalFormatting sqref="H38">
    <cfRule type="cellIs" priority="4" dxfId="2" operator="between">
      <formula>$K$30</formula>
      <formula>$L$30</formula>
    </cfRule>
    <cfRule type="cellIs" priority="5" dxfId="1" operator="between">
      <formula>$K$29</formula>
      <formula>$L$29</formula>
    </cfRule>
    <cfRule type="cellIs" priority="6" dxfId="0" operator="between">
      <formula>'GTH-10 Frecuencia_AT'!#REF!</formula>
      <formula>$L$28</formula>
    </cfRule>
  </conditionalFormatting>
  <conditionalFormatting sqref="H35:I38">
    <cfRule type="cellIs" priority="7" dxfId="2" operator="between">
      <formula>$K$29</formula>
      <formula>$L$29</formula>
    </cfRule>
    <cfRule type="cellIs" priority="8" dxfId="1" operator="between">
      <formula>$K$28</formula>
      <formula>$L$28</formula>
    </cfRule>
    <cfRule type="cellIs" priority="9" dxfId="0" operator="between">
      <formula>'GTH-10 Frecuencia_AT'!#REF!</formula>
      <formula>$L$27</formula>
    </cfRule>
  </conditionalFormatting>
  <dataValidations count="8">
    <dataValidation type="list" allowBlank="1" showInputMessage="1" showErrorMessage="1" sqref="C9:M9">
      <formula1>$O$53:$O$56</formula1>
    </dataValidation>
    <dataValidation type="list" allowBlank="1" showInputMessage="1" showErrorMessage="1" sqref="C14:M14">
      <formula1>$O$71:$O$74</formula1>
    </dataValidation>
    <dataValidation type="list" allowBlank="1" showInputMessage="1" showErrorMessage="1" sqref="C7:H7">
      <formula1>$O$23:$O$50</formula1>
    </dataValidation>
    <dataValidation type="list" allowBlank="1" showInputMessage="1" showErrorMessage="1" sqref="C19:D21">
      <formula1>$O$60:$O$69</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L7:M7">
      <formula1>$O$18:$O$21</formula1>
    </dataValidation>
    <dataValidation type="list" allowBlank="1" showInputMessage="1" showErrorMessage="1" sqref="M19:M21 B24 B26 D24">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11.xml><?xml version="1.0" encoding="utf-8"?>
<worksheet xmlns="http://schemas.openxmlformats.org/spreadsheetml/2006/main" xmlns:r="http://schemas.openxmlformats.org/officeDocument/2006/relationships">
  <dimension ref="A1:AN163"/>
  <sheetViews>
    <sheetView showGridLines="0" view="pageBreakPreview" zoomScale="80" zoomScaleNormal="80" zoomScaleSheetLayoutView="80" zoomScalePageLayoutView="0" workbookViewId="0" topLeftCell="A19">
      <selection activeCell="A19" sqref="A19:B22"/>
    </sheetView>
  </sheetViews>
  <sheetFormatPr defaultColWidth="11.421875" defaultRowHeight="12.75" customHeight="1" zeroHeight="1"/>
  <cols>
    <col min="1" max="1" width="17.421875" style="1" customWidth="1"/>
    <col min="2" max="2" width="18.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173</v>
      </c>
      <c r="D11" s="376"/>
      <c r="E11" s="376"/>
      <c r="F11" s="376"/>
      <c r="G11" s="376"/>
      <c r="H11" s="376"/>
      <c r="I11" s="376"/>
      <c r="J11" s="376"/>
      <c r="K11" s="24" t="s">
        <v>82</v>
      </c>
      <c r="L11" s="408" t="s">
        <v>226</v>
      </c>
      <c r="M11" s="409"/>
      <c r="O11" s="130" t="s">
        <v>21</v>
      </c>
    </row>
    <row r="12" spans="1:15" ht="39.75" customHeight="1" thickBot="1">
      <c r="A12" s="331" t="s">
        <v>9</v>
      </c>
      <c r="B12" s="332"/>
      <c r="C12" s="369" t="s">
        <v>215</v>
      </c>
      <c r="D12" s="370"/>
      <c r="E12" s="370"/>
      <c r="F12" s="370"/>
      <c r="G12" s="370"/>
      <c r="H12" s="370"/>
      <c r="I12" s="370"/>
      <c r="J12" s="370"/>
      <c r="K12" s="370"/>
      <c r="L12" s="370"/>
      <c r="M12" s="371"/>
      <c r="O12" s="130" t="s">
        <v>0</v>
      </c>
    </row>
    <row r="13" spans="1:15" ht="27.75" customHeight="1" thickBot="1">
      <c r="A13" s="331" t="s">
        <v>96</v>
      </c>
      <c r="B13" s="332"/>
      <c r="C13" s="369" t="s">
        <v>214</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176</v>
      </c>
      <c r="B19" s="361"/>
      <c r="C19" s="364" t="s">
        <v>99</v>
      </c>
      <c r="D19" s="341"/>
      <c r="E19" s="4">
        <v>1</v>
      </c>
      <c r="F19" s="366" t="s">
        <v>177</v>
      </c>
      <c r="G19" s="367"/>
      <c r="H19" s="368"/>
      <c r="I19" s="137" t="s">
        <v>95</v>
      </c>
      <c r="J19" s="349" t="s">
        <v>279</v>
      </c>
      <c r="K19" s="350"/>
      <c r="L19" s="351"/>
      <c r="M19" s="7" t="s">
        <v>21</v>
      </c>
      <c r="O19" s="130" t="s">
        <v>28</v>
      </c>
    </row>
    <row r="20" spans="1:15" ht="66" customHeight="1" thickBot="1">
      <c r="A20" s="438"/>
      <c r="B20" s="439"/>
      <c r="C20" s="440"/>
      <c r="D20" s="342"/>
      <c r="E20" s="4">
        <v>2</v>
      </c>
      <c r="F20" s="366" t="s">
        <v>178</v>
      </c>
      <c r="G20" s="367"/>
      <c r="H20" s="368"/>
      <c r="I20" s="137" t="s">
        <v>95</v>
      </c>
      <c r="J20" s="349" t="s">
        <v>179</v>
      </c>
      <c r="K20" s="350"/>
      <c r="L20" s="351"/>
      <c r="M20" s="7" t="s">
        <v>21</v>
      </c>
      <c r="O20" s="130" t="s">
        <v>3</v>
      </c>
    </row>
    <row r="21" spans="1:15" ht="33.75" customHeight="1" thickBot="1">
      <c r="A21" s="438"/>
      <c r="B21" s="439"/>
      <c r="C21" s="440"/>
      <c r="D21" s="342"/>
      <c r="E21" s="4">
        <v>3</v>
      </c>
      <c r="F21" s="366" t="s">
        <v>174</v>
      </c>
      <c r="G21" s="367"/>
      <c r="H21" s="368"/>
      <c r="I21" s="137" t="s">
        <v>95</v>
      </c>
      <c r="J21" s="349" t="s">
        <v>280</v>
      </c>
      <c r="K21" s="350"/>
      <c r="L21" s="351"/>
      <c r="M21" s="7" t="s">
        <v>21</v>
      </c>
      <c r="O21" s="130"/>
    </row>
    <row r="22" spans="1:15" ht="59.25" customHeight="1" thickBot="1">
      <c r="A22" s="362"/>
      <c r="B22" s="363"/>
      <c r="C22" s="365"/>
      <c r="D22" s="344"/>
      <c r="E22" s="4">
        <v>4</v>
      </c>
      <c r="F22" s="366" t="s">
        <v>10</v>
      </c>
      <c r="G22" s="367"/>
      <c r="H22" s="368"/>
      <c r="I22" s="137" t="s">
        <v>95</v>
      </c>
      <c r="J22" s="349" t="s">
        <v>231</v>
      </c>
      <c r="K22" s="350"/>
      <c r="L22" s="351"/>
      <c r="M22" s="7"/>
      <c r="O22" s="130" t="s">
        <v>29</v>
      </c>
    </row>
    <row r="23" spans="1:40" ht="13.5" thickBot="1">
      <c r="A23" s="2"/>
      <c r="B23" s="130"/>
      <c r="C23" s="130"/>
      <c r="D23" s="130"/>
      <c r="E23" s="130"/>
      <c r="F23" s="130"/>
      <c r="G23" s="130"/>
      <c r="H23" s="130"/>
      <c r="I23" s="130"/>
      <c r="J23" s="130"/>
      <c r="K23" s="130"/>
      <c r="L23" s="130"/>
      <c r="M23" s="37"/>
      <c r="O23" s="21" t="s">
        <v>70</v>
      </c>
      <c r="AN23" s="1">
        <v>2002</v>
      </c>
    </row>
    <row r="24" spans="1:40" ht="45.75" customHeight="1" thickBot="1">
      <c r="A24" s="6" t="s">
        <v>22</v>
      </c>
      <c r="B24" s="129" t="s">
        <v>8</v>
      </c>
      <c r="C24" s="33" t="s">
        <v>73</v>
      </c>
      <c r="D24" s="129" t="s">
        <v>20</v>
      </c>
      <c r="E24" s="6" t="s">
        <v>23</v>
      </c>
      <c r="F24" s="69">
        <v>0</v>
      </c>
      <c r="G24" s="6" t="s">
        <v>137</v>
      </c>
      <c r="H24" s="49" t="s">
        <v>124</v>
      </c>
      <c r="I24" s="6" t="s">
        <v>104</v>
      </c>
      <c r="J24" s="49" t="s">
        <v>124</v>
      </c>
      <c r="K24" s="6" t="s">
        <v>105</v>
      </c>
      <c r="L24" s="403" t="s">
        <v>124</v>
      </c>
      <c r="M24" s="404"/>
      <c r="O24" s="20" t="s">
        <v>48</v>
      </c>
      <c r="AN24" s="1">
        <f>AN23+1</f>
        <v>2003</v>
      </c>
    </row>
    <row r="25" spans="1:15" ht="16.5" customHeight="1" thickBot="1">
      <c r="A25" s="323" t="s">
        <v>26</v>
      </c>
      <c r="B25" s="354" t="s">
        <v>21</v>
      </c>
      <c r="C25" s="323" t="s">
        <v>75</v>
      </c>
      <c r="D25" s="354" t="s">
        <v>21</v>
      </c>
      <c r="E25" s="323" t="s">
        <v>113</v>
      </c>
      <c r="F25" s="43" t="s">
        <v>116</v>
      </c>
      <c r="G25" s="39">
        <v>2016</v>
      </c>
      <c r="H25" s="39">
        <v>2017</v>
      </c>
      <c r="I25" s="39">
        <v>2018</v>
      </c>
      <c r="J25" s="39">
        <v>2019</v>
      </c>
      <c r="K25" s="39">
        <v>2020</v>
      </c>
      <c r="L25" s="357" t="s">
        <v>138</v>
      </c>
      <c r="M25" s="358"/>
      <c r="O25" s="20" t="s">
        <v>49</v>
      </c>
    </row>
    <row r="26" spans="1:15" ht="30" customHeight="1" thickBot="1">
      <c r="A26" s="324"/>
      <c r="B26" s="355"/>
      <c r="C26" s="324"/>
      <c r="D26" s="355"/>
      <c r="E26" s="356"/>
      <c r="F26" s="41" t="s">
        <v>114</v>
      </c>
      <c r="G26" s="49" t="s">
        <v>124</v>
      </c>
      <c r="H26" s="49" t="s">
        <v>124</v>
      </c>
      <c r="I26" s="49" t="s">
        <v>124</v>
      </c>
      <c r="J26" s="49" t="s">
        <v>124</v>
      </c>
      <c r="K26" s="49" t="s">
        <v>124</v>
      </c>
      <c r="L26" s="49" t="s">
        <v>124</v>
      </c>
      <c r="M26" s="49" t="s">
        <v>124</v>
      </c>
      <c r="O26" s="20" t="s">
        <v>61</v>
      </c>
    </row>
    <row r="27" spans="1:15" ht="30" customHeight="1" thickBot="1">
      <c r="A27" s="48"/>
      <c r="B27" s="45"/>
      <c r="C27" s="44"/>
      <c r="D27" s="44"/>
      <c r="E27" s="324"/>
      <c r="F27" s="46" t="s">
        <v>115</v>
      </c>
      <c r="G27" s="49" t="s">
        <v>124</v>
      </c>
      <c r="H27" s="49" t="s">
        <v>124</v>
      </c>
      <c r="I27" s="49" t="s">
        <v>124</v>
      </c>
      <c r="J27" s="49" t="s">
        <v>124</v>
      </c>
      <c r="K27" s="49" t="s">
        <v>124</v>
      </c>
      <c r="L27" s="49" t="s">
        <v>124</v>
      </c>
      <c r="M27" s="49" t="s">
        <v>124</v>
      </c>
      <c r="O27" s="20"/>
    </row>
    <row r="28" spans="1:40" ht="13.5" thickBot="1">
      <c r="A28" s="2"/>
      <c r="B28" s="130"/>
      <c r="C28" s="130"/>
      <c r="D28" s="130"/>
      <c r="E28" s="130"/>
      <c r="F28" s="130"/>
      <c r="G28" s="130"/>
      <c r="H28" s="130"/>
      <c r="I28" s="130"/>
      <c r="J28" s="130"/>
      <c r="K28" s="130"/>
      <c r="L28" s="130"/>
      <c r="M28" s="37"/>
      <c r="O28" s="20"/>
      <c r="AN28" s="1" t="e">
        <f>#REF!+1</f>
        <v>#REF!</v>
      </c>
    </row>
    <row r="29" spans="1:40" ht="24.75" customHeight="1" thickBot="1">
      <c r="A29" s="325" t="s">
        <v>94</v>
      </c>
      <c r="B29" s="326"/>
      <c r="C29" s="327"/>
      <c r="D29" s="336" t="s">
        <v>77</v>
      </c>
      <c r="E29" s="337"/>
      <c r="F29" s="132">
        <v>0</v>
      </c>
      <c r="G29" s="25" t="s">
        <v>87</v>
      </c>
      <c r="H29" s="133">
        <v>0</v>
      </c>
      <c r="I29" s="338" t="s">
        <v>88</v>
      </c>
      <c r="J29" s="339"/>
      <c r="K29" s="23"/>
      <c r="L29" s="51"/>
      <c r="M29" s="88"/>
      <c r="O29" s="20" t="s">
        <v>62</v>
      </c>
      <c r="AN29" s="1" t="e">
        <f>AN28+1</f>
        <v>#REF!</v>
      </c>
    </row>
    <row r="30" spans="1:40" ht="24.75" customHeight="1" thickBot="1">
      <c r="A30" s="333"/>
      <c r="B30" s="334"/>
      <c r="C30" s="335"/>
      <c r="D30" s="345" t="s">
        <v>78</v>
      </c>
      <c r="E30" s="346"/>
      <c r="F30" s="134">
        <v>1</v>
      </c>
      <c r="G30" s="26" t="s">
        <v>87</v>
      </c>
      <c r="H30" s="135">
        <v>2</v>
      </c>
      <c r="I30" s="416" t="s">
        <v>172</v>
      </c>
      <c r="J30" s="417"/>
      <c r="K30" s="417"/>
      <c r="L30" s="417"/>
      <c r="M30" s="418"/>
      <c r="O30" s="20" t="s">
        <v>51</v>
      </c>
      <c r="AN30" s="1" t="e">
        <f>#REF!+1</f>
        <v>#REF!</v>
      </c>
    </row>
    <row r="31" spans="1:40" ht="24.75" customHeight="1" thickBot="1">
      <c r="A31" s="328"/>
      <c r="B31" s="329"/>
      <c r="C31" s="330"/>
      <c r="D31" s="347" t="s">
        <v>79</v>
      </c>
      <c r="E31" s="348"/>
      <c r="F31" s="125">
        <v>2.1</v>
      </c>
      <c r="G31" s="27" t="s">
        <v>87</v>
      </c>
      <c r="H31" s="126">
        <v>100</v>
      </c>
      <c r="I31" s="419"/>
      <c r="J31" s="420"/>
      <c r="K31" s="420"/>
      <c r="L31" s="420"/>
      <c r="M31" s="421"/>
      <c r="O31" s="20" t="s">
        <v>52</v>
      </c>
      <c r="AN31" s="1" t="e">
        <f>#REF!+1</f>
        <v>#REF!</v>
      </c>
    </row>
    <row r="32" spans="1:40" ht="13.5" thickBot="1">
      <c r="A32" s="2"/>
      <c r="B32" s="130"/>
      <c r="C32" s="130"/>
      <c r="D32" s="130"/>
      <c r="E32" s="130"/>
      <c r="F32" s="130"/>
      <c r="G32" s="130"/>
      <c r="H32" s="130"/>
      <c r="I32" s="130"/>
      <c r="J32" s="130"/>
      <c r="K32" s="130"/>
      <c r="L32" s="130"/>
      <c r="M32" s="37"/>
      <c r="O32" s="20" t="s">
        <v>139</v>
      </c>
      <c r="AN32" s="1" t="e">
        <f>#REF!+1</f>
        <v>#REF!</v>
      </c>
    </row>
    <row r="33" spans="1:40" ht="13.5" customHeight="1" thickBot="1">
      <c r="A33" s="320" t="s">
        <v>30</v>
      </c>
      <c r="B33" s="321"/>
      <c r="C33" s="321"/>
      <c r="D33" s="321"/>
      <c r="E33" s="321"/>
      <c r="F33" s="321"/>
      <c r="G33" s="321"/>
      <c r="H33" s="321"/>
      <c r="I33" s="321"/>
      <c r="J33" s="321"/>
      <c r="K33" s="321"/>
      <c r="L33" s="321"/>
      <c r="M33" s="322"/>
      <c r="O33" s="20" t="s">
        <v>64</v>
      </c>
      <c r="AN33" s="1" t="e">
        <f>AN32+1</f>
        <v>#REF!</v>
      </c>
    </row>
    <row r="34" spans="1:40" ht="13.5" thickBot="1">
      <c r="A34" s="2"/>
      <c r="B34" s="130"/>
      <c r="C34" s="130"/>
      <c r="D34" s="130"/>
      <c r="E34" s="130"/>
      <c r="F34" s="130"/>
      <c r="G34" s="130"/>
      <c r="H34" s="130"/>
      <c r="I34" s="130"/>
      <c r="J34" s="130"/>
      <c r="K34" s="130"/>
      <c r="L34" s="130"/>
      <c r="M34" s="37"/>
      <c r="O34" s="20" t="s">
        <v>54</v>
      </c>
      <c r="AN34" s="1" t="e">
        <f>AN33+1</f>
        <v>#REF!</v>
      </c>
    </row>
    <row r="35" spans="3:38" ht="78" customHeight="1" thickBot="1">
      <c r="C35" s="198" t="s">
        <v>31</v>
      </c>
      <c r="D35" s="199" t="s">
        <v>32</v>
      </c>
      <c r="E35" s="200" t="str">
        <f>F19</f>
        <v>N° de días de incapacidad por AT en el mes</v>
      </c>
      <c r="F35" s="173" t="str">
        <f>F20</f>
        <v>N° de días cargados en el mes</v>
      </c>
      <c r="G35" s="173" t="str">
        <f>F21</f>
        <v>N° de trabajadores en el mes</v>
      </c>
      <c r="H35" s="181" t="str">
        <f>F22</f>
        <v>Constante</v>
      </c>
      <c r="I35" s="201" t="s">
        <v>89</v>
      </c>
      <c r="J35" s="202" t="s">
        <v>93</v>
      </c>
      <c r="K35" s="130"/>
      <c r="L35" s="130"/>
      <c r="M35" s="136"/>
      <c r="O35" s="21"/>
      <c r="AI35"/>
      <c r="AL35" s="1"/>
    </row>
    <row r="36" spans="3:38" ht="36.75" customHeight="1">
      <c r="C36" s="183" t="s">
        <v>33</v>
      </c>
      <c r="D36" s="203">
        <v>0</v>
      </c>
      <c r="E36" s="204">
        <v>2</v>
      </c>
      <c r="F36" s="176">
        <v>0</v>
      </c>
      <c r="G36" s="205">
        <v>49</v>
      </c>
      <c r="H36" s="206">
        <v>100</v>
      </c>
      <c r="I36" s="280">
        <f>((E36+F36)/G36)*H36</f>
        <v>4.081632653061225</v>
      </c>
      <c r="J36" s="223">
        <f>I36</f>
        <v>4.081632653061225</v>
      </c>
      <c r="K36" s="130"/>
      <c r="L36" s="130"/>
      <c r="M36" s="136"/>
      <c r="O36" s="21"/>
      <c r="AI36"/>
      <c r="AL36" s="1"/>
    </row>
    <row r="37" spans="3:38" ht="36.75" customHeight="1">
      <c r="C37" s="185" t="s">
        <v>34</v>
      </c>
      <c r="D37" s="207">
        <v>0</v>
      </c>
      <c r="E37" s="208">
        <v>0</v>
      </c>
      <c r="F37" s="192">
        <v>0</v>
      </c>
      <c r="G37" s="169">
        <v>58</v>
      </c>
      <c r="H37" s="166">
        <v>100</v>
      </c>
      <c r="I37" s="194">
        <f>((E37+F37)/G37)*H37</f>
        <v>0</v>
      </c>
      <c r="J37" s="193">
        <f>I37</f>
        <v>0</v>
      </c>
      <c r="K37" s="130"/>
      <c r="L37" s="130"/>
      <c r="M37" s="136"/>
      <c r="O37" s="21"/>
      <c r="AI37"/>
      <c r="AL37" s="1"/>
    </row>
    <row r="38" spans="3:38" ht="36.75" customHeight="1">
      <c r="C38" s="185" t="s">
        <v>35</v>
      </c>
      <c r="D38" s="207">
        <v>0</v>
      </c>
      <c r="E38" s="208">
        <v>0</v>
      </c>
      <c r="F38" s="192">
        <v>0</v>
      </c>
      <c r="G38" s="299">
        <v>82.6</v>
      </c>
      <c r="H38" s="166">
        <v>100</v>
      </c>
      <c r="I38" s="194">
        <f>((E38+F38)/G38)*H38</f>
        <v>0</v>
      </c>
      <c r="J38" s="193">
        <f>I38</f>
        <v>0</v>
      </c>
      <c r="K38" s="130"/>
      <c r="L38" s="130"/>
      <c r="M38" s="136"/>
      <c r="O38" s="21"/>
      <c r="AI38"/>
      <c r="AL38" s="1"/>
    </row>
    <row r="39" spans="3:16" ht="36.75" customHeight="1" thickBot="1">
      <c r="C39" s="188" t="s">
        <v>36</v>
      </c>
      <c r="D39" s="209">
        <v>0</v>
      </c>
      <c r="E39" s="210">
        <v>0</v>
      </c>
      <c r="F39" s="180">
        <v>0</v>
      </c>
      <c r="G39" s="180">
        <v>164</v>
      </c>
      <c r="H39" s="163">
        <v>100</v>
      </c>
      <c r="I39" s="189">
        <f>((E39+F39)/G39)*H39</f>
        <v>0</v>
      </c>
      <c r="J39" s="190">
        <f>I39</f>
        <v>0</v>
      </c>
      <c r="K39" s="130"/>
      <c r="L39" s="130"/>
      <c r="M39" s="37"/>
      <c r="N39" s="130"/>
      <c r="O39" s="9" t="s">
        <v>68</v>
      </c>
      <c r="P39" s="130"/>
    </row>
    <row r="40" spans="3:16" ht="22.5" customHeight="1" thickBot="1">
      <c r="C40" s="211"/>
      <c r="D40" s="212"/>
      <c r="E40" s="213"/>
      <c r="F40" s="214"/>
      <c r="G40" s="215"/>
      <c r="H40" s="215"/>
      <c r="I40" s="216"/>
      <c r="J40" s="216"/>
      <c r="K40" s="130"/>
      <c r="L40" s="130"/>
      <c r="M40" s="3"/>
      <c r="N40" s="130"/>
      <c r="O40" s="9"/>
      <c r="P40" s="130"/>
    </row>
    <row r="41" spans="3:38" ht="71.25" customHeight="1" thickBot="1">
      <c r="C41" s="217" t="s">
        <v>31</v>
      </c>
      <c r="D41" s="160" t="s">
        <v>32</v>
      </c>
      <c r="E41" s="159" t="str">
        <f>F19</f>
        <v>N° de días de incapacidad por AT en el mes</v>
      </c>
      <c r="F41" s="158" t="str">
        <f>F20</f>
        <v>N° de días cargados en el mes</v>
      </c>
      <c r="G41" s="158" t="str">
        <f>F21</f>
        <v>N° de trabajadores en el mes</v>
      </c>
      <c r="H41" s="218" t="str">
        <f>F22</f>
        <v>Constante</v>
      </c>
      <c r="I41" s="219" t="s">
        <v>89</v>
      </c>
      <c r="J41" s="220" t="s">
        <v>93</v>
      </c>
      <c r="K41" s="221"/>
      <c r="L41" s="222"/>
      <c r="M41" s="222"/>
      <c r="O41" s="20" t="s">
        <v>55</v>
      </c>
      <c r="AI41"/>
      <c r="AL41" s="1"/>
    </row>
    <row r="42" spans="3:38" ht="27" customHeight="1">
      <c r="C42" s="155" t="s">
        <v>160</v>
      </c>
      <c r="D42" s="203">
        <v>0</v>
      </c>
      <c r="E42" s="204">
        <v>0</v>
      </c>
      <c r="F42" s="176">
        <v>0</v>
      </c>
      <c r="G42" s="192">
        <f>35+7</f>
        <v>42</v>
      </c>
      <c r="H42" s="206">
        <v>100</v>
      </c>
      <c r="I42" s="194">
        <f aca="true" t="shared" si="0" ref="I42:I53">((E42+F42)/G42)*H42</f>
        <v>0</v>
      </c>
      <c r="J42" s="223">
        <f>I42</f>
        <v>0</v>
      </c>
      <c r="K42" s="224"/>
      <c r="L42" s="116"/>
      <c r="M42" s="116"/>
      <c r="O42" s="20" t="s">
        <v>53</v>
      </c>
      <c r="AI42"/>
      <c r="AL42" s="1"/>
    </row>
    <row r="43" spans="3:38" ht="27" customHeight="1">
      <c r="C43" s="150" t="s">
        <v>161</v>
      </c>
      <c r="D43" s="207">
        <v>0</v>
      </c>
      <c r="E43" s="208">
        <v>0</v>
      </c>
      <c r="F43" s="192">
        <v>0</v>
      </c>
      <c r="G43" s="178">
        <f>33+17</f>
        <v>50</v>
      </c>
      <c r="H43" s="166">
        <v>100</v>
      </c>
      <c r="I43" s="194">
        <f t="shared" si="0"/>
        <v>0</v>
      </c>
      <c r="J43" s="195">
        <f aca="true" t="shared" si="1" ref="J43:J53">I43</f>
        <v>0</v>
      </c>
      <c r="K43" s="224"/>
      <c r="L43" s="116"/>
      <c r="M43" s="116"/>
      <c r="O43" s="20"/>
      <c r="AI43"/>
      <c r="AL43" s="1"/>
    </row>
    <row r="44" spans="3:38" ht="27" customHeight="1">
      <c r="C44" s="150" t="s">
        <v>162</v>
      </c>
      <c r="D44" s="207">
        <v>0</v>
      </c>
      <c r="E44" s="208">
        <v>2</v>
      </c>
      <c r="F44" s="192">
        <v>0</v>
      </c>
      <c r="G44" s="178">
        <v>56</v>
      </c>
      <c r="H44" s="166">
        <v>100</v>
      </c>
      <c r="I44" s="194">
        <f t="shared" si="0"/>
        <v>3.571428571428571</v>
      </c>
      <c r="J44" s="195">
        <f t="shared" si="1"/>
        <v>3.571428571428571</v>
      </c>
      <c r="K44" s="224"/>
      <c r="L44" s="116"/>
      <c r="M44" s="116"/>
      <c r="O44" s="20"/>
      <c r="AI44"/>
      <c r="AL44" s="1"/>
    </row>
    <row r="45" spans="3:38" ht="27" customHeight="1">
      <c r="C45" s="150" t="s">
        <v>163</v>
      </c>
      <c r="D45" s="207">
        <v>0</v>
      </c>
      <c r="E45" s="208">
        <v>0</v>
      </c>
      <c r="F45" s="192">
        <v>0</v>
      </c>
      <c r="G45" s="169">
        <v>58</v>
      </c>
      <c r="H45" s="166">
        <v>100</v>
      </c>
      <c r="I45" s="194">
        <f t="shared" si="0"/>
        <v>0</v>
      </c>
      <c r="J45" s="195">
        <f t="shared" si="1"/>
        <v>0</v>
      </c>
      <c r="K45" s="224"/>
      <c r="L45" s="116"/>
      <c r="M45" s="116"/>
      <c r="O45" s="20"/>
      <c r="AI45"/>
      <c r="AL45" s="1"/>
    </row>
    <row r="46" spans="3:38" ht="27" customHeight="1">
      <c r="C46" s="150" t="s">
        <v>164</v>
      </c>
      <c r="D46" s="207">
        <v>0</v>
      </c>
      <c r="E46" s="208">
        <v>0</v>
      </c>
      <c r="F46" s="192">
        <v>0</v>
      </c>
      <c r="G46" s="169">
        <v>59</v>
      </c>
      <c r="H46" s="166">
        <v>100</v>
      </c>
      <c r="I46" s="194">
        <f t="shared" si="0"/>
        <v>0</v>
      </c>
      <c r="J46" s="195">
        <f t="shared" si="1"/>
        <v>0</v>
      </c>
      <c r="K46" s="130"/>
      <c r="L46" s="130"/>
      <c r="M46" s="136"/>
      <c r="O46" s="20"/>
      <c r="AI46"/>
      <c r="AL46" s="1"/>
    </row>
    <row r="47" spans="3:38" ht="27" customHeight="1">
      <c r="C47" s="150" t="s">
        <v>165</v>
      </c>
      <c r="D47" s="207">
        <v>0</v>
      </c>
      <c r="E47" s="208">
        <v>0</v>
      </c>
      <c r="F47" s="192">
        <v>0</v>
      </c>
      <c r="G47" s="169">
        <v>58</v>
      </c>
      <c r="H47" s="166">
        <v>100</v>
      </c>
      <c r="I47" s="194">
        <f t="shared" si="0"/>
        <v>0</v>
      </c>
      <c r="J47" s="195">
        <f t="shared" si="1"/>
        <v>0</v>
      </c>
      <c r="K47" s="130"/>
      <c r="L47" s="130"/>
      <c r="M47" s="136"/>
      <c r="O47" s="20"/>
      <c r="AI47"/>
      <c r="AL47" s="1"/>
    </row>
    <row r="48" spans="3:38" ht="27" customHeight="1">
      <c r="C48" s="150" t="s">
        <v>166</v>
      </c>
      <c r="D48" s="207">
        <v>0</v>
      </c>
      <c r="E48" s="208">
        <v>0</v>
      </c>
      <c r="F48" s="178">
        <v>0</v>
      </c>
      <c r="G48" s="178">
        <f>37+32</f>
        <v>69</v>
      </c>
      <c r="H48" s="166">
        <v>100</v>
      </c>
      <c r="I48" s="194">
        <f t="shared" si="0"/>
        <v>0</v>
      </c>
      <c r="J48" s="195">
        <f t="shared" si="1"/>
        <v>0</v>
      </c>
      <c r="K48" s="130"/>
      <c r="L48" s="130"/>
      <c r="M48" s="136"/>
      <c r="O48" s="20"/>
      <c r="AI48"/>
      <c r="AL48" s="1"/>
    </row>
    <row r="49" spans="3:38" ht="27" customHeight="1">
      <c r="C49" s="150" t="s">
        <v>167</v>
      </c>
      <c r="D49" s="207">
        <v>0</v>
      </c>
      <c r="E49" s="208">
        <v>0</v>
      </c>
      <c r="F49" s="178">
        <v>0</v>
      </c>
      <c r="G49" s="178">
        <f>37+48</f>
        <v>85</v>
      </c>
      <c r="H49" s="166">
        <v>100</v>
      </c>
      <c r="I49" s="194">
        <f t="shared" si="0"/>
        <v>0</v>
      </c>
      <c r="J49" s="195">
        <f t="shared" si="1"/>
        <v>0</v>
      </c>
      <c r="K49" s="130"/>
      <c r="L49" s="130"/>
      <c r="M49" s="136"/>
      <c r="O49" s="20"/>
      <c r="AI49"/>
      <c r="AL49" s="1"/>
    </row>
    <row r="50" spans="3:38" ht="27" customHeight="1">
      <c r="C50" s="150" t="s">
        <v>168</v>
      </c>
      <c r="D50" s="207">
        <v>0</v>
      </c>
      <c r="E50" s="208">
        <v>0</v>
      </c>
      <c r="F50" s="186">
        <v>0</v>
      </c>
      <c r="G50" s="187">
        <f>37+57</f>
        <v>94</v>
      </c>
      <c r="H50" s="166">
        <v>100</v>
      </c>
      <c r="I50" s="194">
        <f t="shared" si="0"/>
        <v>0</v>
      </c>
      <c r="J50" s="195">
        <f t="shared" si="1"/>
        <v>0</v>
      </c>
      <c r="K50" s="130"/>
      <c r="L50" s="130"/>
      <c r="M50" s="136"/>
      <c r="O50" s="20"/>
      <c r="AI50"/>
      <c r="AL50" s="1"/>
    </row>
    <row r="51" spans="3:38" ht="27" customHeight="1">
      <c r="C51" s="150" t="s">
        <v>169</v>
      </c>
      <c r="D51" s="207">
        <v>0</v>
      </c>
      <c r="E51" s="186">
        <v>0</v>
      </c>
      <c r="F51" s="186">
        <v>0</v>
      </c>
      <c r="G51" s="187">
        <f>36+70</f>
        <v>106</v>
      </c>
      <c r="H51" s="166">
        <v>100</v>
      </c>
      <c r="I51" s="194">
        <f t="shared" si="0"/>
        <v>0</v>
      </c>
      <c r="J51" s="195">
        <f t="shared" si="1"/>
        <v>0</v>
      </c>
      <c r="K51" s="130"/>
      <c r="L51" s="130"/>
      <c r="M51" s="136"/>
      <c r="O51" s="20"/>
      <c r="AI51"/>
      <c r="AL51" s="1"/>
    </row>
    <row r="52" spans="3:38" ht="27" customHeight="1">
      <c r="C52" s="150" t="s">
        <v>170</v>
      </c>
      <c r="D52" s="207">
        <v>0</v>
      </c>
      <c r="E52" s="186">
        <v>0</v>
      </c>
      <c r="F52" s="186">
        <v>0</v>
      </c>
      <c r="G52" s="187">
        <f>35+157</f>
        <v>192</v>
      </c>
      <c r="H52" s="166">
        <v>100</v>
      </c>
      <c r="I52" s="194">
        <f t="shared" si="0"/>
        <v>0</v>
      </c>
      <c r="J52" s="195">
        <f t="shared" si="1"/>
        <v>0</v>
      </c>
      <c r="K52" s="130"/>
      <c r="L52" s="130"/>
      <c r="M52" s="136"/>
      <c r="O52" s="20" t="s">
        <v>66</v>
      </c>
      <c r="AI52"/>
      <c r="AL52" s="1"/>
    </row>
    <row r="53" spans="3:38" ht="27" customHeight="1" thickBot="1">
      <c r="C53" s="145" t="s">
        <v>171</v>
      </c>
      <c r="D53" s="209">
        <v>0</v>
      </c>
      <c r="E53" s="179">
        <v>0</v>
      </c>
      <c r="F53" s="179">
        <v>0</v>
      </c>
      <c r="G53" s="180">
        <f>36+157</f>
        <v>193</v>
      </c>
      <c r="H53" s="163">
        <v>100</v>
      </c>
      <c r="I53" s="196">
        <f t="shared" si="0"/>
        <v>0</v>
      </c>
      <c r="J53" s="197">
        <f t="shared" si="1"/>
        <v>0</v>
      </c>
      <c r="K53" s="130"/>
      <c r="L53" s="130"/>
      <c r="M53" s="136"/>
      <c r="O53" s="21" t="s">
        <v>69</v>
      </c>
      <c r="AI53"/>
      <c r="AL53" s="1"/>
    </row>
    <row r="54" spans="1:38" ht="27" customHeight="1">
      <c r="A54" s="225"/>
      <c r="B54" s="212"/>
      <c r="C54" s="213"/>
      <c r="D54" s="226"/>
      <c r="E54" s="215"/>
      <c r="F54" s="215"/>
      <c r="G54" s="227"/>
      <c r="H54" s="228"/>
      <c r="J54" s="130"/>
      <c r="K54" s="130"/>
      <c r="L54" s="130"/>
      <c r="M54" s="136"/>
      <c r="O54" s="21"/>
      <c r="AI54"/>
      <c r="AL54" s="1"/>
    </row>
    <row r="55" spans="1:40" ht="12.75">
      <c r="A55" s="2"/>
      <c r="B55" s="130"/>
      <c r="C55" s="130"/>
      <c r="D55" s="130"/>
      <c r="E55" s="130"/>
      <c r="F55" s="130"/>
      <c r="G55" s="130"/>
      <c r="H55" s="130"/>
      <c r="I55" s="130"/>
      <c r="J55" s="130"/>
      <c r="K55" s="130"/>
      <c r="L55" s="130"/>
      <c r="M55" s="37"/>
      <c r="O55" s="9" t="s">
        <v>56</v>
      </c>
      <c r="AN55" s="1" t="e">
        <f>#REF!+1</f>
        <v>#REF!</v>
      </c>
    </row>
    <row r="56" spans="1:15" ht="12.75" hidden="1">
      <c r="A56" s="2"/>
      <c r="B56" s="130"/>
      <c r="C56" s="130"/>
      <c r="D56" s="130"/>
      <c r="E56" s="130"/>
      <c r="F56" s="130"/>
      <c r="G56" s="130"/>
      <c r="H56" s="130"/>
      <c r="I56" s="130"/>
      <c r="J56" s="130"/>
      <c r="K56" s="130"/>
      <c r="L56" s="130"/>
      <c r="M56" s="37"/>
      <c r="O56" s="9" t="s">
        <v>46</v>
      </c>
    </row>
    <row r="57" spans="1:15" ht="12.75" hidden="1">
      <c r="A57" s="2"/>
      <c r="B57" s="130"/>
      <c r="C57" s="130"/>
      <c r="D57" s="130"/>
      <c r="E57" s="130"/>
      <c r="F57" s="130"/>
      <c r="G57" s="130"/>
      <c r="H57" s="130"/>
      <c r="I57" s="130"/>
      <c r="J57" s="130"/>
      <c r="K57" s="130"/>
      <c r="L57" s="130"/>
      <c r="M57" s="37"/>
      <c r="O57" s="130" t="s">
        <v>47</v>
      </c>
    </row>
    <row r="58" spans="1:15" ht="12.75" hidden="1">
      <c r="A58" s="2"/>
      <c r="B58" s="130"/>
      <c r="C58" s="130"/>
      <c r="D58" s="130"/>
      <c r="E58" s="130"/>
      <c r="F58" s="130"/>
      <c r="G58" s="130"/>
      <c r="H58" s="130"/>
      <c r="I58" s="130"/>
      <c r="J58" s="130"/>
      <c r="K58" s="130"/>
      <c r="L58" s="130"/>
      <c r="M58" s="37"/>
      <c r="O58" s="130" t="s">
        <v>81</v>
      </c>
    </row>
    <row r="59" spans="1:15" ht="12.75" hidden="1">
      <c r="A59" s="2"/>
      <c r="B59" s="130"/>
      <c r="C59" s="130"/>
      <c r="D59" s="130"/>
      <c r="E59" s="130"/>
      <c r="F59" s="130"/>
      <c r="G59" s="130"/>
      <c r="H59" s="130"/>
      <c r="I59" s="130"/>
      <c r="J59" s="130"/>
      <c r="K59" s="130"/>
      <c r="L59" s="130"/>
      <c r="M59" s="37"/>
      <c r="O59" s="21" t="s">
        <v>84</v>
      </c>
    </row>
    <row r="60" spans="1:15" ht="12.75" hidden="1">
      <c r="A60" s="2"/>
      <c r="B60" s="130"/>
      <c r="C60" s="130"/>
      <c r="D60" s="130"/>
      <c r="E60" s="130"/>
      <c r="F60" s="130"/>
      <c r="G60" s="130"/>
      <c r="H60" s="130"/>
      <c r="I60" s="130"/>
      <c r="J60" s="130"/>
      <c r="K60" s="130"/>
      <c r="L60" s="130"/>
      <c r="M60" s="37"/>
      <c r="O60" s="130" t="s">
        <v>86</v>
      </c>
    </row>
    <row r="61" spans="1:15" ht="12.75" hidden="1">
      <c r="A61" s="2"/>
      <c r="B61" s="130"/>
      <c r="C61" s="130"/>
      <c r="D61" s="130"/>
      <c r="E61" s="130"/>
      <c r="F61" s="130"/>
      <c r="G61" s="130"/>
      <c r="H61" s="130"/>
      <c r="I61" s="130"/>
      <c r="J61" s="130"/>
      <c r="K61" s="130"/>
      <c r="L61" s="130"/>
      <c r="M61" s="37"/>
      <c r="O61" s="130" t="s">
        <v>95</v>
      </c>
    </row>
    <row r="62" spans="1:15" ht="12.75" hidden="1">
      <c r="A62" s="2"/>
      <c r="B62" s="130"/>
      <c r="C62" s="130"/>
      <c r="D62" s="130"/>
      <c r="E62" s="130"/>
      <c r="F62" s="130"/>
      <c r="G62" s="130"/>
      <c r="H62" s="130"/>
      <c r="I62" s="130"/>
      <c r="J62" s="130"/>
      <c r="K62" s="130"/>
      <c r="L62" s="130"/>
      <c r="M62" s="37"/>
      <c r="O62" s="130" t="s">
        <v>85</v>
      </c>
    </row>
    <row r="63" spans="1:15" ht="12.75" hidden="1">
      <c r="A63" s="2"/>
      <c r="B63" s="130"/>
      <c r="C63" s="130"/>
      <c r="D63" s="130"/>
      <c r="E63" s="130"/>
      <c r="F63" s="130"/>
      <c r="G63" s="130"/>
      <c r="H63" s="130"/>
      <c r="I63" s="130"/>
      <c r="J63" s="130"/>
      <c r="K63" s="130"/>
      <c r="L63" s="130"/>
      <c r="M63" s="37"/>
      <c r="O63" s="130" t="s">
        <v>97</v>
      </c>
    </row>
    <row r="64" spans="1:40" ht="28.5" customHeight="1" hidden="1">
      <c r="A64" s="2"/>
      <c r="B64" s="130"/>
      <c r="C64" s="130"/>
      <c r="D64" s="130"/>
      <c r="E64" s="130"/>
      <c r="F64" s="130"/>
      <c r="G64" s="130"/>
      <c r="H64" s="130"/>
      <c r="I64" s="130"/>
      <c r="J64" s="130"/>
      <c r="K64" s="130"/>
      <c r="L64" s="130"/>
      <c r="M64" s="37"/>
      <c r="O64" s="130" t="s">
        <v>98</v>
      </c>
      <c r="AN64" s="1" t="e">
        <f>AN55+1</f>
        <v>#REF!</v>
      </c>
    </row>
    <row r="65" spans="1:40" ht="19.5" customHeight="1" hidden="1">
      <c r="A65" s="2"/>
      <c r="B65" s="130"/>
      <c r="C65" s="130"/>
      <c r="D65" s="130"/>
      <c r="E65" s="130"/>
      <c r="F65" s="130"/>
      <c r="G65" s="130"/>
      <c r="H65" s="130"/>
      <c r="I65" s="130"/>
      <c r="J65" s="130"/>
      <c r="K65" s="130"/>
      <c r="L65" s="130"/>
      <c r="M65" s="37"/>
      <c r="O65" s="130" t="s">
        <v>99</v>
      </c>
      <c r="AN65" s="1" t="e">
        <f aca="true" t="shared" si="2" ref="AN65:AN73">AN64+1</f>
        <v>#REF!</v>
      </c>
    </row>
    <row r="66" spans="1:40" ht="12.75" hidden="1">
      <c r="A66" s="2"/>
      <c r="B66" s="130"/>
      <c r="C66" s="130"/>
      <c r="D66" s="130"/>
      <c r="E66" s="130"/>
      <c r="F66" s="130"/>
      <c r="G66" s="130"/>
      <c r="H66" s="130"/>
      <c r="I66" s="130"/>
      <c r="J66" s="130"/>
      <c r="K66" s="130"/>
      <c r="L66" s="130"/>
      <c r="M66" s="37"/>
      <c r="O66" s="130" t="s">
        <v>100</v>
      </c>
      <c r="AN66" s="1" t="e">
        <f t="shared" si="2"/>
        <v>#REF!</v>
      </c>
    </row>
    <row r="67" spans="1:40" ht="12.75" hidden="1">
      <c r="A67" s="2"/>
      <c r="B67" s="130"/>
      <c r="C67" s="130"/>
      <c r="D67" s="130"/>
      <c r="E67" s="130"/>
      <c r="F67" s="130"/>
      <c r="G67" s="130"/>
      <c r="H67" s="130"/>
      <c r="I67" s="130"/>
      <c r="J67" s="130"/>
      <c r="K67" s="130"/>
      <c r="L67" s="130"/>
      <c r="M67" s="37"/>
      <c r="O67" s="130" t="s">
        <v>140</v>
      </c>
      <c r="AN67" s="1" t="e">
        <f t="shared" si="2"/>
        <v>#REF!</v>
      </c>
    </row>
    <row r="68" spans="1:40" ht="12.75" hidden="1">
      <c r="A68" s="2"/>
      <c r="B68" s="130"/>
      <c r="C68" s="130"/>
      <c r="D68" s="130"/>
      <c r="E68" s="130"/>
      <c r="F68" s="130"/>
      <c r="G68" s="130"/>
      <c r="H68" s="130"/>
      <c r="I68" s="130"/>
      <c r="J68" s="130"/>
      <c r="K68" s="130"/>
      <c r="L68" s="130"/>
      <c r="M68" s="37"/>
      <c r="O68" s="130" t="s">
        <v>103</v>
      </c>
      <c r="AN68" s="1" t="e">
        <f t="shared" si="2"/>
        <v>#REF!</v>
      </c>
    </row>
    <row r="69" spans="1:40" ht="12.75" hidden="1">
      <c r="A69" s="2"/>
      <c r="B69" s="130"/>
      <c r="C69" s="130"/>
      <c r="D69" s="130"/>
      <c r="E69" s="130"/>
      <c r="F69" s="130"/>
      <c r="G69" s="130"/>
      <c r="H69" s="130"/>
      <c r="I69" s="130"/>
      <c r="J69" s="130"/>
      <c r="K69" s="130"/>
      <c r="L69" s="130"/>
      <c r="M69" s="37"/>
      <c r="O69" s="130" t="s">
        <v>102</v>
      </c>
      <c r="AN69" s="1" t="e">
        <f t="shared" si="2"/>
        <v>#REF!</v>
      </c>
    </row>
    <row r="70" spans="1:40" ht="16.5" customHeight="1" thickBot="1">
      <c r="A70" s="2"/>
      <c r="B70" s="130"/>
      <c r="C70" s="130"/>
      <c r="D70" s="130"/>
      <c r="E70" s="130"/>
      <c r="F70" s="130"/>
      <c r="G70" s="130"/>
      <c r="H70" s="130"/>
      <c r="I70" s="130"/>
      <c r="J70" s="130"/>
      <c r="K70" s="130"/>
      <c r="L70" s="130"/>
      <c r="M70" s="37"/>
      <c r="O70" s="21" t="s">
        <v>107</v>
      </c>
      <c r="AN70" s="1" t="e">
        <f t="shared" si="2"/>
        <v>#REF!</v>
      </c>
    </row>
    <row r="71" spans="1:40" ht="13.5" customHeight="1" thickBot="1">
      <c r="A71" s="320" t="s">
        <v>37</v>
      </c>
      <c r="B71" s="321"/>
      <c r="C71" s="321"/>
      <c r="D71" s="321"/>
      <c r="E71" s="321"/>
      <c r="F71" s="321"/>
      <c r="G71" s="321"/>
      <c r="H71" s="321"/>
      <c r="I71" s="321"/>
      <c r="J71" s="321"/>
      <c r="K71" s="321"/>
      <c r="L71" s="321"/>
      <c r="M71" s="322"/>
      <c r="O71" s="130" t="s">
        <v>109</v>
      </c>
      <c r="AN71" s="1" t="e">
        <f>#REF!+1</f>
        <v>#REF!</v>
      </c>
    </row>
    <row r="72" spans="1:40" ht="13.5" thickBot="1">
      <c r="A72" s="2"/>
      <c r="B72" s="130"/>
      <c r="C72" s="130"/>
      <c r="D72" s="130"/>
      <c r="E72" s="130"/>
      <c r="F72" s="130"/>
      <c r="G72" s="130"/>
      <c r="H72" s="130"/>
      <c r="I72" s="130"/>
      <c r="J72" s="130"/>
      <c r="K72" s="130"/>
      <c r="L72" s="130"/>
      <c r="M72" s="37"/>
      <c r="O72" s="130" t="s">
        <v>110</v>
      </c>
      <c r="AN72" s="1" t="e">
        <f t="shared" si="2"/>
        <v>#REF!</v>
      </c>
    </row>
    <row r="73" spans="1:40" ht="25.5" customHeight="1" thickBot="1">
      <c r="A73" s="323" t="s">
        <v>38</v>
      </c>
      <c r="B73" s="325" t="s">
        <v>39</v>
      </c>
      <c r="C73" s="326"/>
      <c r="D73" s="326"/>
      <c r="E73" s="327"/>
      <c r="F73" s="331" t="s">
        <v>90</v>
      </c>
      <c r="G73" s="332"/>
      <c r="H73" s="325" t="s">
        <v>40</v>
      </c>
      <c r="I73" s="326"/>
      <c r="J73" s="326"/>
      <c r="K73" s="326"/>
      <c r="L73" s="326"/>
      <c r="M73" s="327"/>
      <c r="O73" s="1" t="s">
        <v>123</v>
      </c>
      <c r="AN73" s="1" t="e">
        <f t="shared" si="2"/>
        <v>#REF!</v>
      </c>
    </row>
    <row r="74" spans="1:15" ht="25.5" customHeight="1" thickBot="1">
      <c r="A74" s="324"/>
      <c r="B74" s="328"/>
      <c r="C74" s="329"/>
      <c r="D74" s="329"/>
      <c r="E74" s="330"/>
      <c r="F74" s="6" t="s">
        <v>91</v>
      </c>
      <c r="G74" s="34" t="s">
        <v>92</v>
      </c>
      <c r="H74" s="328"/>
      <c r="I74" s="329"/>
      <c r="J74" s="329"/>
      <c r="K74" s="329"/>
      <c r="L74" s="329"/>
      <c r="M74" s="330"/>
      <c r="O74" s="1" t="s">
        <v>111</v>
      </c>
    </row>
    <row r="75" spans="1:40" ht="40.5" customHeight="1" thickBot="1">
      <c r="A75" s="10" t="s">
        <v>160</v>
      </c>
      <c r="B75" s="413" t="s">
        <v>250</v>
      </c>
      <c r="C75" s="414"/>
      <c r="D75" s="414"/>
      <c r="E75" s="414"/>
      <c r="F75" s="28"/>
      <c r="G75" s="278" t="s">
        <v>249</v>
      </c>
      <c r="H75" s="309"/>
      <c r="I75" s="310"/>
      <c r="J75" s="310"/>
      <c r="K75" s="310"/>
      <c r="L75" s="310"/>
      <c r="M75" s="311"/>
      <c r="AN75" s="1" t="e">
        <f>AN73+1</f>
        <v>#REF!</v>
      </c>
    </row>
    <row r="76" spans="1:13" ht="43.5" customHeight="1" thickBot="1">
      <c r="A76" s="10" t="s">
        <v>161</v>
      </c>
      <c r="B76" s="413" t="s">
        <v>250</v>
      </c>
      <c r="C76" s="414"/>
      <c r="D76" s="414"/>
      <c r="E76" s="414"/>
      <c r="F76" s="28"/>
      <c r="G76" s="278" t="s">
        <v>249</v>
      </c>
      <c r="H76" s="309"/>
      <c r="I76" s="310"/>
      <c r="J76" s="310"/>
      <c r="K76" s="310"/>
      <c r="L76" s="310"/>
      <c r="M76" s="311"/>
    </row>
    <row r="77" spans="1:13" ht="76.5" customHeight="1" thickBot="1">
      <c r="A77" s="10" t="s">
        <v>162</v>
      </c>
      <c r="B77" s="413" t="s">
        <v>304</v>
      </c>
      <c r="C77" s="414"/>
      <c r="D77" s="414"/>
      <c r="E77" s="414"/>
      <c r="F77" s="290" t="s">
        <v>249</v>
      </c>
      <c r="G77" s="278"/>
      <c r="H77" s="318" t="s">
        <v>303</v>
      </c>
      <c r="I77" s="318"/>
      <c r="J77" s="318"/>
      <c r="K77" s="318"/>
      <c r="L77" s="318"/>
      <c r="M77" s="319"/>
    </row>
    <row r="78" spans="1:13" ht="51" customHeight="1" thickBot="1">
      <c r="A78" s="10" t="s">
        <v>163</v>
      </c>
      <c r="B78" s="413" t="s">
        <v>250</v>
      </c>
      <c r="C78" s="413"/>
      <c r="D78" s="413"/>
      <c r="E78" s="413"/>
      <c r="F78" s="28"/>
      <c r="G78" s="284" t="s">
        <v>249</v>
      </c>
      <c r="H78" s="309"/>
      <c r="I78" s="310"/>
      <c r="J78" s="310"/>
      <c r="K78" s="310"/>
      <c r="L78" s="310"/>
      <c r="M78" s="311"/>
    </row>
    <row r="79" spans="1:13" ht="51" customHeight="1" thickBot="1">
      <c r="A79" s="10" t="s">
        <v>164</v>
      </c>
      <c r="B79" s="413" t="s">
        <v>250</v>
      </c>
      <c r="C79" s="413"/>
      <c r="D79" s="413"/>
      <c r="E79" s="413"/>
      <c r="F79" s="28"/>
      <c r="G79" s="284" t="s">
        <v>249</v>
      </c>
      <c r="H79" s="309"/>
      <c r="I79" s="310"/>
      <c r="J79" s="310"/>
      <c r="K79" s="310"/>
      <c r="L79" s="310"/>
      <c r="M79" s="311"/>
    </row>
    <row r="80" spans="1:13" ht="51" customHeight="1" thickBot="1">
      <c r="A80" s="10" t="s">
        <v>165</v>
      </c>
      <c r="B80" s="413" t="s">
        <v>250</v>
      </c>
      <c r="C80" s="413"/>
      <c r="D80" s="413"/>
      <c r="E80" s="413"/>
      <c r="F80" s="28"/>
      <c r="G80" s="284" t="s">
        <v>249</v>
      </c>
      <c r="H80" s="309"/>
      <c r="I80" s="310"/>
      <c r="J80" s="310"/>
      <c r="K80" s="310"/>
      <c r="L80" s="310"/>
      <c r="M80" s="311"/>
    </row>
    <row r="81" spans="1:13" ht="51" customHeight="1" thickBot="1">
      <c r="A81" s="10" t="s">
        <v>166</v>
      </c>
      <c r="B81" s="413" t="s">
        <v>250</v>
      </c>
      <c r="C81" s="413"/>
      <c r="D81" s="413"/>
      <c r="E81" s="413"/>
      <c r="F81" s="28"/>
      <c r="G81" s="131" t="s">
        <v>249</v>
      </c>
      <c r="H81" s="309"/>
      <c r="I81" s="310"/>
      <c r="J81" s="310"/>
      <c r="K81" s="310"/>
      <c r="L81" s="310"/>
      <c r="M81" s="311"/>
    </row>
    <row r="82" spans="1:13" ht="51" customHeight="1" thickBot="1">
      <c r="A82" s="10" t="s">
        <v>167</v>
      </c>
      <c r="B82" s="413" t="s">
        <v>250</v>
      </c>
      <c r="C82" s="413"/>
      <c r="D82" s="413"/>
      <c r="E82" s="413"/>
      <c r="F82" s="28"/>
      <c r="G82" s="131" t="s">
        <v>249</v>
      </c>
      <c r="H82" s="309"/>
      <c r="I82" s="310"/>
      <c r="J82" s="310"/>
      <c r="K82" s="310"/>
      <c r="L82" s="310"/>
      <c r="M82" s="311"/>
    </row>
    <row r="83" spans="1:13" ht="51" customHeight="1" thickBot="1">
      <c r="A83" s="10" t="s">
        <v>168</v>
      </c>
      <c r="B83" s="413" t="s">
        <v>250</v>
      </c>
      <c r="C83" s="413"/>
      <c r="D83" s="413"/>
      <c r="E83" s="413"/>
      <c r="F83" s="28"/>
      <c r="G83" s="131" t="s">
        <v>249</v>
      </c>
      <c r="H83" s="309"/>
      <c r="I83" s="310"/>
      <c r="J83" s="310"/>
      <c r="K83" s="310"/>
      <c r="L83" s="310"/>
      <c r="M83" s="311"/>
    </row>
    <row r="84" spans="1:40" ht="50.25" customHeight="1" thickBot="1">
      <c r="A84" s="10" t="s">
        <v>169</v>
      </c>
      <c r="B84" s="413" t="s">
        <v>250</v>
      </c>
      <c r="C84" s="413"/>
      <c r="D84" s="413"/>
      <c r="E84" s="413"/>
      <c r="F84" s="28"/>
      <c r="G84" s="292" t="s">
        <v>249</v>
      </c>
      <c r="H84" s="309"/>
      <c r="I84" s="310"/>
      <c r="J84" s="310"/>
      <c r="K84" s="310"/>
      <c r="L84" s="310"/>
      <c r="M84" s="311"/>
      <c r="AN84" s="1" t="e">
        <f>AN75+1</f>
        <v>#REF!</v>
      </c>
    </row>
    <row r="85" spans="1:40" ht="50.25" customHeight="1" thickBot="1">
      <c r="A85" s="10" t="s">
        <v>170</v>
      </c>
      <c r="B85" s="413" t="s">
        <v>250</v>
      </c>
      <c r="C85" s="413"/>
      <c r="D85" s="413"/>
      <c r="E85" s="413"/>
      <c r="F85" s="28"/>
      <c r="G85" s="292" t="s">
        <v>249</v>
      </c>
      <c r="H85" s="309"/>
      <c r="I85" s="310"/>
      <c r="J85" s="310"/>
      <c r="K85" s="310"/>
      <c r="L85" s="310"/>
      <c r="M85" s="311"/>
      <c r="AN85" s="1" t="e">
        <f>#REF!+1</f>
        <v>#REF!</v>
      </c>
    </row>
    <row r="86" spans="1:40" ht="57" customHeight="1" thickBot="1">
      <c r="A86" s="10" t="s">
        <v>171</v>
      </c>
      <c r="B86" s="413" t="s">
        <v>250</v>
      </c>
      <c r="C86" s="413"/>
      <c r="D86" s="413"/>
      <c r="E86" s="413"/>
      <c r="F86" s="28"/>
      <c r="G86" s="292" t="s">
        <v>249</v>
      </c>
      <c r="H86" s="309"/>
      <c r="I86" s="310"/>
      <c r="J86" s="310"/>
      <c r="K86" s="310"/>
      <c r="L86" s="310"/>
      <c r="M86" s="311"/>
      <c r="AN86" s="1" t="e">
        <f>AN85+1</f>
        <v>#REF!</v>
      </c>
    </row>
    <row r="87" spans="1:40" ht="50.25" customHeight="1" thickBot="1">
      <c r="A87" s="10" t="s">
        <v>42</v>
      </c>
      <c r="B87" s="436" t="s">
        <v>371</v>
      </c>
      <c r="C87" s="436"/>
      <c r="D87" s="436"/>
      <c r="E87" s="436"/>
      <c r="F87" s="28"/>
      <c r="G87" s="292"/>
      <c r="H87" s="309"/>
      <c r="I87" s="310"/>
      <c r="J87" s="310"/>
      <c r="K87" s="310"/>
      <c r="L87" s="310"/>
      <c r="M87" s="311"/>
      <c r="AN87" s="1" t="e">
        <f>#REF!+1</f>
        <v>#REF!</v>
      </c>
    </row>
    <row r="100" spans="2:11" ht="15" hidden="1">
      <c r="B100" s="130"/>
      <c r="C100" s="130"/>
      <c r="D100" s="130"/>
      <c r="E100" s="130"/>
      <c r="F100" s="305"/>
      <c r="G100" s="305"/>
      <c r="H100" s="305"/>
      <c r="I100" s="11" t="s">
        <v>43</v>
      </c>
      <c r="K100" s="12"/>
    </row>
    <row r="101" spans="2:11" ht="15" hidden="1">
      <c r="B101" s="130"/>
      <c r="C101" s="130"/>
      <c r="D101" s="130"/>
      <c r="E101" s="130"/>
      <c r="F101" s="305"/>
      <c r="G101" s="305"/>
      <c r="H101" s="305"/>
      <c r="I101" s="11" t="s">
        <v>44</v>
      </c>
      <c r="K101" s="12"/>
    </row>
    <row r="102" spans="2:11" ht="15" hidden="1">
      <c r="B102" s="130"/>
      <c r="C102" s="130"/>
      <c r="D102" s="130"/>
      <c r="E102" s="130"/>
      <c r="F102" s="305"/>
      <c r="G102" s="305"/>
      <c r="H102" s="305"/>
      <c r="I102" s="11" t="s">
        <v>45</v>
      </c>
      <c r="K102" s="12"/>
    </row>
    <row r="103" spans="2:11" ht="15" hidden="1">
      <c r="B103" s="130"/>
      <c r="C103" s="130"/>
      <c r="D103" s="130"/>
      <c r="E103" s="130"/>
      <c r="F103" s="305"/>
      <c r="G103" s="305"/>
      <c r="H103" s="305"/>
      <c r="K103" s="12"/>
    </row>
    <row r="104" spans="2:11" ht="15" hidden="1">
      <c r="B104" s="130"/>
      <c r="C104" s="130"/>
      <c r="D104" s="130"/>
      <c r="E104" s="130"/>
      <c r="F104" s="305"/>
      <c r="G104" s="305"/>
      <c r="H104" s="305"/>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11" ht="15" hidden="1">
      <c r="B133" s="130"/>
      <c r="C133" s="130"/>
      <c r="D133" s="130"/>
      <c r="E133" s="130"/>
      <c r="K133" s="12"/>
    </row>
    <row r="134" spans="2:11" ht="15" hidden="1">
      <c r="B134" s="130"/>
      <c r="C134" s="130"/>
      <c r="D134" s="130"/>
      <c r="E134" s="130"/>
      <c r="K134" s="12"/>
    </row>
    <row r="135" spans="2:11" ht="15" hidden="1">
      <c r="B135" s="130"/>
      <c r="C135" s="130"/>
      <c r="D135" s="130"/>
      <c r="E135" s="130"/>
      <c r="K135" s="12"/>
    </row>
    <row r="136" spans="2:11" ht="15" hidden="1">
      <c r="B136" s="130"/>
      <c r="C136" s="130"/>
      <c r="D136" s="130"/>
      <c r="E136" s="130"/>
      <c r="K136" s="12"/>
    </row>
    <row r="137" spans="2:11" ht="15" hidden="1">
      <c r="B137" s="130"/>
      <c r="C137" s="130"/>
      <c r="D137" s="130"/>
      <c r="E137" s="130"/>
      <c r="K137" s="12"/>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spans="2:5" ht="12.75" hidden="1">
      <c r="B159" s="130"/>
      <c r="C159" s="130"/>
      <c r="D159" s="130"/>
      <c r="E159" s="130"/>
    </row>
    <row r="160" spans="2:5" ht="12.75" hidden="1">
      <c r="B160" s="130"/>
      <c r="C160" s="130"/>
      <c r="D160" s="130"/>
      <c r="E160" s="130"/>
    </row>
    <row r="161" spans="2:5" ht="12.75" hidden="1">
      <c r="B161" s="130"/>
      <c r="C161" s="130"/>
      <c r="D161" s="130"/>
      <c r="E161" s="130"/>
    </row>
    <row r="162" spans="2:5" ht="12.75" hidden="1">
      <c r="B162" s="130"/>
      <c r="C162" s="130"/>
      <c r="D162" s="130"/>
      <c r="E162" s="130"/>
    </row>
    <row r="163" spans="2:5" ht="12.75" hidden="1">
      <c r="B163" s="130"/>
      <c r="C163" s="130"/>
      <c r="D163" s="130"/>
      <c r="E163" s="130"/>
    </row>
    <row r="164" ht="12.75"/>
    <row r="165" ht="12.75"/>
    <row r="166" ht="12.75"/>
    <row r="167" ht="12.75"/>
    <row r="168" ht="12.75"/>
    <row r="169" ht="12.75"/>
    <row r="170" ht="12.75"/>
    <row r="171" ht="12.75"/>
    <row r="172" ht="12.75"/>
    <row r="173" ht="12.75"/>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mergeCells count="88">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9:B22"/>
    <mergeCell ref="C19:D22"/>
    <mergeCell ref="F19:H19"/>
    <mergeCell ref="J19:L19"/>
    <mergeCell ref="F20:H20"/>
    <mergeCell ref="A17:B18"/>
    <mergeCell ref="C17:D18"/>
    <mergeCell ref="E17:M17"/>
    <mergeCell ref="F18:H18"/>
    <mergeCell ref="J18:L18"/>
    <mergeCell ref="L25:M25"/>
    <mergeCell ref="J20:L20"/>
    <mergeCell ref="F21:H21"/>
    <mergeCell ref="J21:L21"/>
    <mergeCell ref="F22:H22"/>
    <mergeCell ref="J22:L22"/>
    <mergeCell ref="L24:M24"/>
    <mergeCell ref="A25:A26"/>
    <mergeCell ref="B25:B26"/>
    <mergeCell ref="C25:C26"/>
    <mergeCell ref="D25:D26"/>
    <mergeCell ref="E25:E27"/>
    <mergeCell ref="A29:C31"/>
    <mergeCell ref="D29:E29"/>
    <mergeCell ref="I29:J29"/>
    <mergeCell ref="D30:E30"/>
    <mergeCell ref="I30:M31"/>
    <mergeCell ref="D31:E31"/>
    <mergeCell ref="A33:M33"/>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F100:H101"/>
    <mergeCell ref="F102:H102"/>
    <mergeCell ref="F103:H104"/>
    <mergeCell ref="B85:E85"/>
    <mergeCell ref="H85:M85"/>
    <mergeCell ref="B86:E86"/>
    <mergeCell ref="H86:M86"/>
    <mergeCell ref="B87:E87"/>
    <mergeCell ref="H87:M87"/>
  </mergeCells>
  <conditionalFormatting sqref="I35:J40 G54:H54 I42:J53">
    <cfRule type="cellIs" priority="1" dxfId="2" operator="between">
      <formula>$L$31</formula>
      <formula>$M$31</formula>
    </cfRule>
    <cfRule type="cellIs" priority="2" dxfId="1" operator="between">
      <formula>$L$30</formula>
      <formula>$M$30</formula>
    </cfRule>
    <cfRule type="cellIs" priority="3" dxfId="0" operator="between">
      <formula>'GTH-11 Severidad_AT'!#REF!</formula>
      <formula>$M$29</formula>
    </cfRule>
  </conditionalFormatting>
  <dataValidations count="8">
    <dataValidation type="list" allowBlank="1" showInputMessage="1" showErrorMessage="1" sqref="C9:M9">
      <formula1>$O$39:$O$56</formula1>
    </dataValidation>
    <dataValidation type="list" allowBlank="1" showInputMessage="1" showErrorMessage="1" sqref="C14:M14">
      <formula1>$O$71:$O$74</formula1>
    </dataValidation>
    <dataValidation type="list" allowBlank="1" showInputMessage="1" showErrorMessage="1" sqref="C7:H7">
      <formula1>$O$24:$O$52</formula1>
    </dataValidation>
    <dataValidation type="list" allowBlank="1" showInputMessage="1" showErrorMessage="1" sqref="C19:D22">
      <formula1>$O$60:$O$69</formula1>
    </dataValidation>
    <dataValidation type="list" allowBlank="1" showInputMessage="1" showErrorMessage="1" sqref="L7:M7">
      <formula1>$O$18:$O$22</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M19:M21 B25 D25 B27">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70" max="12" man="1"/>
  </rowBreaks>
  <drawing r:id="rId1"/>
</worksheet>
</file>

<file path=xl/worksheets/sheet12.xml><?xml version="1.0" encoding="utf-8"?>
<worksheet xmlns="http://schemas.openxmlformats.org/spreadsheetml/2006/main" xmlns:r="http://schemas.openxmlformats.org/officeDocument/2006/relationships">
  <dimension ref="A1:AN128"/>
  <sheetViews>
    <sheetView showGridLines="0" view="pageBreakPreview" zoomScale="80" zoomScaleNormal="80" zoomScaleSheetLayoutView="80" zoomScalePageLayoutView="0" workbookViewId="0" topLeftCell="A14">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181</v>
      </c>
      <c r="D11" s="376"/>
      <c r="E11" s="376"/>
      <c r="F11" s="376"/>
      <c r="G11" s="376"/>
      <c r="H11" s="376"/>
      <c r="I11" s="376"/>
      <c r="J11" s="376"/>
      <c r="K11" s="24" t="s">
        <v>82</v>
      </c>
      <c r="L11" s="408" t="s">
        <v>227</v>
      </c>
      <c r="M11" s="409"/>
      <c r="O11" s="130" t="s">
        <v>21</v>
      </c>
    </row>
    <row r="12" spans="1:15" ht="30" customHeight="1" thickBot="1">
      <c r="A12" s="331" t="s">
        <v>9</v>
      </c>
      <c r="B12" s="332"/>
      <c r="C12" s="369" t="s">
        <v>216</v>
      </c>
      <c r="D12" s="370"/>
      <c r="E12" s="370"/>
      <c r="F12" s="370"/>
      <c r="G12" s="370"/>
      <c r="H12" s="370"/>
      <c r="I12" s="370"/>
      <c r="J12" s="370"/>
      <c r="K12" s="370"/>
      <c r="L12" s="370"/>
      <c r="M12" s="371"/>
      <c r="O12" s="130" t="s">
        <v>0</v>
      </c>
    </row>
    <row r="13" spans="1:15" ht="27.75" customHeight="1" thickBot="1">
      <c r="A13" s="331" t="s">
        <v>96</v>
      </c>
      <c r="B13" s="332"/>
      <c r="C13" s="369" t="s">
        <v>182</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8.25" customHeight="1" thickBot="1">
      <c r="A19" s="360" t="s">
        <v>183</v>
      </c>
      <c r="B19" s="361"/>
      <c r="C19" s="364" t="s">
        <v>85</v>
      </c>
      <c r="D19" s="341"/>
      <c r="E19" s="4">
        <v>1</v>
      </c>
      <c r="F19" s="366" t="s">
        <v>184</v>
      </c>
      <c r="G19" s="367"/>
      <c r="H19" s="368"/>
      <c r="I19" s="137" t="s">
        <v>95</v>
      </c>
      <c r="J19" s="349" t="s">
        <v>281</v>
      </c>
      <c r="K19" s="350"/>
      <c r="L19" s="351"/>
      <c r="M19" s="7" t="s">
        <v>21</v>
      </c>
      <c r="O19" s="130" t="s">
        <v>28</v>
      </c>
    </row>
    <row r="20" spans="1:15" ht="38.25" customHeight="1" thickBot="1">
      <c r="A20" s="362"/>
      <c r="B20" s="363"/>
      <c r="C20" s="365"/>
      <c r="D20" s="344"/>
      <c r="E20" s="4">
        <v>2</v>
      </c>
      <c r="F20" s="366" t="s">
        <v>185</v>
      </c>
      <c r="G20" s="367"/>
      <c r="H20" s="368"/>
      <c r="I20" s="137" t="s">
        <v>95</v>
      </c>
      <c r="J20" s="349" t="s">
        <v>281</v>
      </c>
      <c r="K20" s="350"/>
      <c r="L20" s="351"/>
      <c r="M20" s="7" t="s">
        <v>21</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8</v>
      </c>
      <c r="C22" s="33" t="s">
        <v>73</v>
      </c>
      <c r="D22" s="129" t="s">
        <v>20</v>
      </c>
      <c r="E22" s="6" t="s">
        <v>23</v>
      </c>
      <c r="F22" s="115">
        <v>0</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25</v>
      </c>
      <c r="C23" s="323" t="s">
        <v>75</v>
      </c>
      <c r="D23" s="354" t="s">
        <v>25</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4.5" customHeight="1" thickBot="1">
      <c r="A27" s="325" t="s">
        <v>94</v>
      </c>
      <c r="B27" s="326"/>
      <c r="C27" s="327"/>
      <c r="D27" s="336" t="s">
        <v>77</v>
      </c>
      <c r="E27" s="337"/>
      <c r="F27" s="132">
        <v>0</v>
      </c>
      <c r="G27" s="25" t="s">
        <v>87</v>
      </c>
      <c r="H27" s="133">
        <v>0</v>
      </c>
      <c r="I27" s="338" t="s">
        <v>88</v>
      </c>
      <c r="J27" s="339"/>
      <c r="K27" s="23"/>
      <c r="L27" s="51"/>
      <c r="M27" s="88"/>
      <c r="O27" s="20" t="s">
        <v>62</v>
      </c>
      <c r="AN27" s="1" t="e">
        <f>AN26+1</f>
        <v>#REF!</v>
      </c>
    </row>
    <row r="28" spans="1:40" ht="34.5" customHeight="1" thickBot="1">
      <c r="A28" s="333"/>
      <c r="B28" s="334"/>
      <c r="C28" s="335"/>
      <c r="D28" s="345" t="s">
        <v>78</v>
      </c>
      <c r="E28" s="346"/>
      <c r="F28" s="442" t="s">
        <v>124</v>
      </c>
      <c r="G28" s="443"/>
      <c r="H28" s="444"/>
      <c r="I28" s="416" t="s">
        <v>314</v>
      </c>
      <c r="J28" s="417"/>
      <c r="K28" s="417"/>
      <c r="L28" s="417"/>
      <c r="M28" s="418"/>
      <c r="O28" s="20" t="s">
        <v>51</v>
      </c>
      <c r="AN28" s="1" t="e">
        <f>#REF!+1</f>
        <v>#REF!</v>
      </c>
    </row>
    <row r="29" spans="1:40" ht="55.5" customHeight="1" thickBot="1">
      <c r="A29" s="328"/>
      <c r="B29" s="329"/>
      <c r="C29" s="330"/>
      <c r="D29" s="347" t="s">
        <v>79</v>
      </c>
      <c r="E29" s="348"/>
      <c r="F29" s="347" t="s">
        <v>124</v>
      </c>
      <c r="G29" s="441"/>
      <c r="H29" s="348"/>
      <c r="I29" s="419"/>
      <c r="J29" s="420"/>
      <c r="K29" s="420"/>
      <c r="L29" s="420"/>
      <c r="M29" s="421"/>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6" customHeight="1" thickBot="1">
      <c r="A32" s="2"/>
      <c r="B32" s="130"/>
      <c r="C32" s="130"/>
      <c r="D32" s="130"/>
      <c r="E32" s="130"/>
      <c r="F32" s="130"/>
      <c r="G32" s="130"/>
      <c r="H32" s="130"/>
      <c r="I32" s="130"/>
      <c r="J32" s="130"/>
      <c r="K32" s="130"/>
      <c r="L32" s="130"/>
      <c r="M32" s="37"/>
      <c r="O32" s="20" t="s">
        <v>54</v>
      </c>
      <c r="AN32" s="1" t="e">
        <f>AN31+1</f>
        <v>#REF!</v>
      </c>
    </row>
    <row r="33" spans="1:38" ht="71.25" customHeight="1" thickBot="1">
      <c r="A33" s="138"/>
      <c r="B33" s="172" t="s">
        <v>31</v>
      </c>
      <c r="C33" s="173" t="s">
        <v>32</v>
      </c>
      <c r="D33" s="173" t="str">
        <f>F19</f>
        <v>N° de AT mortales que se presentaron en el año</v>
      </c>
      <c r="E33" s="181" t="str">
        <f>F20</f>
        <v>Total de AT que se presentaron en el año</v>
      </c>
      <c r="F33" s="201" t="s">
        <v>89</v>
      </c>
      <c r="G33" s="202" t="s">
        <v>93</v>
      </c>
      <c r="J33" s="130"/>
      <c r="K33" s="130"/>
      <c r="L33" s="130"/>
      <c r="M33" s="136"/>
      <c r="O33" s="20" t="s">
        <v>55</v>
      </c>
      <c r="AI33"/>
      <c r="AL33" s="1"/>
    </row>
    <row r="34" spans="1:38" ht="27" customHeight="1">
      <c r="A34" s="138"/>
      <c r="B34" s="155" t="s">
        <v>33</v>
      </c>
      <c r="C34" s="154"/>
      <c r="D34" s="176"/>
      <c r="E34" s="176"/>
      <c r="F34" s="229">
        <v>0</v>
      </c>
      <c r="G34" s="151">
        <f>F34</f>
        <v>0</v>
      </c>
      <c r="J34" s="130"/>
      <c r="K34" s="130"/>
      <c r="L34" s="130"/>
      <c r="M34" s="136"/>
      <c r="O34" s="71" t="s">
        <v>65</v>
      </c>
      <c r="AI34"/>
      <c r="AL34" s="1"/>
    </row>
    <row r="35" spans="1:38" ht="27" customHeight="1">
      <c r="A35" s="138"/>
      <c r="B35" s="150" t="s">
        <v>34</v>
      </c>
      <c r="C35" s="167"/>
      <c r="D35" s="186"/>
      <c r="E35" s="187"/>
      <c r="F35" s="165" t="e">
        <f>D35/E35</f>
        <v>#DIV/0!</v>
      </c>
      <c r="G35" s="161" t="e">
        <f>F35</f>
        <v>#DIV/0!</v>
      </c>
      <c r="J35" s="130"/>
      <c r="K35" s="130"/>
      <c r="L35" s="130"/>
      <c r="M35" s="136"/>
      <c r="O35" s="71" t="s">
        <v>66</v>
      </c>
      <c r="AI35"/>
      <c r="AL35" s="1"/>
    </row>
    <row r="36" spans="1:38" ht="27" customHeight="1">
      <c r="A36" s="138"/>
      <c r="B36" s="150" t="s">
        <v>35</v>
      </c>
      <c r="C36" s="167"/>
      <c r="D36" s="186"/>
      <c r="E36" s="187"/>
      <c r="F36" s="165" t="e">
        <f>D36/E36</f>
        <v>#DIV/0!</v>
      </c>
      <c r="G36" s="161" t="e">
        <f>F36</f>
        <v>#DIV/0!</v>
      </c>
      <c r="J36" s="130"/>
      <c r="K36" s="130"/>
      <c r="L36" s="130"/>
      <c r="M36" s="136"/>
      <c r="O36" s="21" t="s">
        <v>69</v>
      </c>
      <c r="AI36"/>
      <c r="AL36" s="1"/>
    </row>
    <row r="37" spans="1:38" ht="27" customHeight="1" thickBot="1">
      <c r="A37" s="138"/>
      <c r="B37" s="145" t="s">
        <v>36</v>
      </c>
      <c r="C37" s="164">
        <v>0</v>
      </c>
      <c r="D37" s="180">
        <v>0</v>
      </c>
      <c r="E37" s="180">
        <v>1</v>
      </c>
      <c r="F37" s="162">
        <f>D37/E37</f>
        <v>0</v>
      </c>
      <c r="G37" s="230">
        <f>F37</f>
        <v>0</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47</v>
      </c>
    </row>
    <row r="42" spans="1:15" ht="12.75">
      <c r="A42" s="2"/>
      <c r="B42" s="130"/>
      <c r="C42" s="130"/>
      <c r="D42" s="130"/>
      <c r="E42" s="130"/>
      <c r="F42" s="130"/>
      <c r="G42" s="130"/>
      <c r="H42" s="130"/>
      <c r="I42" s="130"/>
      <c r="J42" s="130"/>
      <c r="K42" s="130"/>
      <c r="L42" s="130"/>
      <c r="M42" s="37"/>
      <c r="O42" s="130" t="s">
        <v>81</v>
      </c>
    </row>
    <row r="43" spans="1:15" ht="13.5" thickBot="1">
      <c r="A43" s="2"/>
      <c r="B43" s="130"/>
      <c r="C43" s="130"/>
      <c r="D43" s="130"/>
      <c r="E43" s="130"/>
      <c r="F43" s="130"/>
      <c r="G43" s="130"/>
      <c r="H43" s="130"/>
      <c r="I43" s="130"/>
      <c r="J43" s="130"/>
      <c r="K43" s="130"/>
      <c r="L43" s="130"/>
      <c r="M43" s="37"/>
      <c r="O43" s="130" t="s">
        <v>95</v>
      </c>
    </row>
    <row r="44" spans="1:40" ht="13.5" customHeight="1" thickBot="1">
      <c r="A44" s="320" t="s">
        <v>37</v>
      </c>
      <c r="B44" s="321"/>
      <c r="C44" s="321"/>
      <c r="D44" s="321"/>
      <c r="E44" s="321"/>
      <c r="F44" s="321"/>
      <c r="G44" s="321"/>
      <c r="H44" s="321"/>
      <c r="I44" s="321"/>
      <c r="J44" s="321"/>
      <c r="K44" s="321"/>
      <c r="L44" s="321"/>
      <c r="M44" s="322"/>
      <c r="O44" s="130" t="s">
        <v>109</v>
      </c>
      <c r="AN44" s="1" t="e">
        <f>#REF!+1</f>
        <v>#REF!</v>
      </c>
    </row>
    <row r="45" spans="1:40" ht="13.5" thickBot="1">
      <c r="A45" s="2"/>
      <c r="B45" s="130"/>
      <c r="C45" s="130"/>
      <c r="D45" s="130"/>
      <c r="E45" s="130"/>
      <c r="F45" s="130"/>
      <c r="G45" s="130"/>
      <c r="H45" s="130"/>
      <c r="I45" s="130"/>
      <c r="J45" s="130"/>
      <c r="K45" s="130"/>
      <c r="L45" s="130"/>
      <c r="M45" s="37"/>
      <c r="O45" s="130" t="s">
        <v>110</v>
      </c>
      <c r="AN45" s="1" t="e">
        <f>AN44+1</f>
        <v>#REF!</v>
      </c>
    </row>
    <row r="46" spans="1:40" ht="31.5" customHeight="1" thickBot="1">
      <c r="A46" s="323" t="s">
        <v>38</v>
      </c>
      <c r="B46" s="325" t="s">
        <v>39</v>
      </c>
      <c r="C46" s="326"/>
      <c r="D46" s="326"/>
      <c r="E46" s="327"/>
      <c r="F46" s="331" t="s">
        <v>90</v>
      </c>
      <c r="G46" s="332"/>
      <c r="H46" s="325" t="s">
        <v>40</v>
      </c>
      <c r="I46" s="326"/>
      <c r="J46" s="326"/>
      <c r="K46" s="326"/>
      <c r="L46" s="326"/>
      <c r="M46" s="327"/>
      <c r="O46" s="1" t="s">
        <v>123</v>
      </c>
      <c r="AN46" s="1" t="e">
        <f>AN45+1</f>
        <v>#REF!</v>
      </c>
    </row>
    <row r="47" spans="1:15" ht="25.5" customHeight="1" thickBot="1">
      <c r="A47" s="324"/>
      <c r="B47" s="328"/>
      <c r="C47" s="329"/>
      <c r="D47" s="329"/>
      <c r="E47" s="330"/>
      <c r="F47" s="6" t="s">
        <v>91</v>
      </c>
      <c r="G47" s="34" t="s">
        <v>92</v>
      </c>
      <c r="H47" s="328"/>
      <c r="I47" s="329"/>
      <c r="J47" s="329"/>
      <c r="K47" s="329"/>
      <c r="L47" s="329"/>
      <c r="M47" s="330"/>
      <c r="O47" s="1" t="s">
        <v>111</v>
      </c>
    </row>
    <row r="48" spans="1:40" ht="64.5" customHeight="1" thickBot="1">
      <c r="A48" s="10" t="s">
        <v>33</v>
      </c>
      <c r="B48" s="306" t="s">
        <v>310</v>
      </c>
      <c r="C48" s="395"/>
      <c r="D48" s="395"/>
      <c r="E48" s="396"/>
      <c r="F48" s="28"/>
      <c r="G48" s="74" t="s">
        <v>249</v>
      </c>
      <c r="H48" s="309"/>
      <c r="I48" s="310"/>
      <c r="J48" s="310"/>
      <c r="K48" s="310"/>
      <c r="L48" s="310"/>
      <c r="M48" s="311"/>
      <c r="AN48" s="1" t="e">
        <f>AN46+1</f>
        <v>#REF!</v>
      </c>
    </row>
    <row r="49" spans="1:40" ht="36" customHeight="1" thickBot="1">
      <c r="A49" s="10" t="s">
        <v>34</v>
      </c>
      <c r="B49" s="306" t="s">
        <v>331</v>
      </c>
      <c r="C49" s="307"/>
      <c r="D49" s="307"/>
      <c r="E49" s="308"/>
      <c r="F49" s="28"/>
      <c r="G49" s="74" t="s">
        <v>249</v>
      </c>
      <c r="H49" s="309"/>
      <c r="I49" s="310"/>
      <c r="J49" s="310"/>
      <c r="K49" s="310"/>
      <c r="L49" s="310"/>
      <c r="M49" s="311"/>
      <c r="AN49" s="1" t="e">
        <f>AN48+1</f>
        <v>#REF!</v>
      </c>
    </row>
    <row r="50" spans="1:40" ht="36" customHeight="1" thickBot="1">
      <c r="A50" s="10" t="s">
        <v>41</v>
      </c>
      <c r="B50" s="306" t="s">
        <v>347</v>
      </c>
      <c r="C50" s="307"/>
      <c r="D50" s="307"/>
      <c r="E50" s="308"/>
      <c r="F50" s="28"/>
      <c r="G50" s="74" t="s">
        <v>249</v>
      </c>
      <c r="H50" s="309"/>
      <c r="I50" s="310"/>
      <c r="J50" s="310"/>
      <c r="K50" s="310"/>
      <c r="L50" s="310"/>
      <c r="M50" s="311"/>
      <c r="AN50" s="1" t="e">
        <f>#REF!+1</f>
        <v>#REF!</v>
      </c>
    </row>
    <row r="51" spans="1:40" ht="36" customHeight="1" thickBot="1">
      <c r="A51" s="10" t="s">
        <v>36</v>
      </c>
      <c r="B51" s="306" t="s">
        <v>372</v>
      </c>
      <c r="C51" s="307"/>
      <c r="D51" s="307"/>
      <c r="E51" s="308"/>
      <c r="F51" s="28"/>
      <c r="G51" s="74" t="s">
        <v>249</v>
      </c>
      <c r="H51" s="309"/>
      <c r="I51" s="310"/>
      <c r="J51" s="310"/>
      <c r="K51" s="310"/>
      <c r="L51" s="310"/>
      <c r="M51" s="311"/>
      <c r="AN51" s="1" t="e">
        <f>AN50+1</f>
        <v>#REF!</v>
      </c>
    </row>
    <row r="52" spans="1:40" ht="36" customHeight="1" thickBot="1">
      <c r="A52" s="10" t="s">
        <v>42</v>
      </c>
      <c r="B52" s="312" t="s">
        <v>372</v>
      </c>
      <c r="C52" s="312"/>
      <c r="D52" s="312"/>
      <c r="E52" s="312"/>
      <c r="F52" s="28"/>
      <c r="G52" s="131"/>
      <c r="H52" s="309"/>
      <c r="I52" s="310"/>
      <c r="J52" s="310"/>
      <c r="K52" s="310"/>
      <c r="L52" s="310"/>
      <c r="M52" s="311"/>
      <c r="AN52" s="1" t="e">
        <f>#REF!+1</f>
        <v>#REF!</v>
      </c>
    </row>
    <row r="65" spans="2:11" ht="15" hidden="1">
      <c r="B65" s="130"/>
      <c r="C65" s="130"/>
      <c r="D65" s="130"/>
      <c r="E65" s="130"/>
      <c r="F65" s="305"/>
      <c r="G65" s="305"/>
      <c r="H65" s="305"/>
      <c r="I65" s="11" t="s">
        <v>43</v>
      </c>
      <c r="K65" s="12"/>
    </row>
    <row r="66" spans="2:11" ht="15" hidden="1">
      <c r="B66" s="130"/>
      <c r="C66" s="130"/>
      <c r="D66" s="130"/>
      <c r="E66" s="130"/>
      <c r="F66" s="305"/>
      <c r="G66" s="305"/>
      <c r="H66" s="305"/>
      <c r="I66" s="11" t="s">
        <v>44</v>
      </c>
      <c r="K66" s="12"/>
    </row>
    <row r="67" spans="2:11" ht="15" hidden="1">
      <c r="B67" s="130"/>
      <c r="C67" s="130"/>
      <c r="D67" s="130"/>
      <c r="E67" s="130"/>
      <c r="F67" s="305"/>
      <c r="G67" s="305"/>
      <c r="H67" s="305"/>
      <c r="I67" s="11" t="s">
        <v>45</v>
      </c>
      <c r="K67" s="12"/>
    </row>
    <row r="68" spans="2:11" ht="15" hidden="1">
      <c r="B68" s="130"/>
      <c r="C68" s="130"/>
      <c r="D68" s="130"/>
      <c r="E68" s="130"/>
      <c r="F68" s="305"/>
      <c r="G68" s="305"/>
      <c r="H68" s="305"/>
      <c r="K68" s="12"/>
    </row>
    <row r="69" spans="2:11" ht="15" hidden="1">
      <c r="B69" s="130"/>
      <c r="C69" s="130"/>
      <c r="D69" s="130"/>
      <c r="E69" s="130"/>
      <c r="F69" s="305"/>
      <c r="G69" s="305"/>
      <c r="H69" s="305"/>
      <c r="K69" s="12"/>
    </row>
    <row r="70" spans="2:11" ht="15" hidden="1">
      <c r="B70" s="130"/>
      <c r="C70" s="130"/>
      <c r="D70" s="130"/>
      <c r="E70" s="130"/>
      <c r="K70" s="12"/>
    </row>
    <row r="71" spans="2:11" ht="15" hidden="1">
      <c r="B71" s="130"/>
      <c r="C71" s="130"/>
      <c r="D71" s="130"/>
      <c r="E71" s="130"/>
      <c r="K71" s="12"/>
    </row>
    <row r="72" spans="2:11" ht="15" hidden="1">
      <c r="B72" s="130"/>
      <c r="C72" s="130"/>
      <c r="D72" s="130"/>
      <c r="E72" s="130"/>
      <c r="K72" s="12"/>
    </row>
    <row r="73" spans="2:11" ht="15" hidden="1">
      <c r="B73" s="130"/>
      <c r="C73" s="130"/>
      <c r="D73" s="130"/>
      <c r="E73" s="130"/>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5" ht="12.75" hidden="1">
      <c r="B103" s="130"/>
      <c r="C103" s="130"/>
      <c r="D103" s="130"/>
      <c r="E103" s="130"/>
    </row>
    <row r="104" spans="2:5" ht="12.75" hidden="1">
      <c r="B104" s="130"/>
      <c r="C104" s="130"/>
      <c r="D104" s="130"/>
      <c r="E104" s="130"/>
    </row>
    <row r="105" spans="2:5" ht="12.75" hidden="1">
      <c r="B105" s="130"/>
      <c r="C105" s="130"/>
      <c r="D105" s="130"/>
      <c r="E105" s="130"/>
    </row>
    <row r="106" spans="2:5" ht="12.75" hidden="1">
      <c r="B106" s="130"/>
      <c r="C106" s="130"/>
      <c r="D106" s="130"/>
      <c r="E106" s="130"/>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37.5" customHeight="1">
      <c r="B128" s="130"/>
      <c r="C128" s="130"/>
      <c r="D128" s="130"/>
      <c r="E128" s="130"/>
    </row>
    <row r="129" ht="12.75"/>
    <row r="130" ht="12.75"/>
    <row r="131" ht="12.75"/>
    <row r="132" ht="12.75"/>
    <row r="133" ht="12.75"/>
    <row r="134" ht="12.75"/>
    <row r="135" ht="12.75"/>
    <row r="136" ht="12.75"/>
    <row r="137" ht="12.75"/>
    <row r="138" ht="12.75"/>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sheetProtection/>
  <mergeCells count="70">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D28:E28"/>
    <mergeCell ref="F28:H28"/>
    <mergeCell ref="I28:M29"/>
    <mergeCell ref="D29:E29"/>
    <mergeCell ref="F29:H29"/>
    <mergeCell ref="A31:M31"/>
    <mergeCell ref="A44:M44"/>
    <mergeCell ref="A46:A47"/>
    <mergeCell ref="B46:E47"/>
    <mergeCell ref="F46:G46"/>
    <mergeCell ref="H46:M47"/>
    <mergeCell ref="B48:E48"/>
    <mergeCell ref="H48:M48"/>
    <mergeCell ref="B49:E49"/>
    <mergeCell ref="H49:M49"/>
    <mergeCell ref="B50:E50"/>
    <mergeCell ref="H50:M50"/>
    <mergeCell ref="F68:H69"/>
    <mergeCell ref="B51:E51"/>
    <mergeCell ref="H51:M51"/>
    <mergeCell ref="B52:E52"/>
    <mergeCell ref="H52:M52"/>
    <mergeCell ref="F65:H66"/>
    <mergeCell ref="F67:H6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'GTH-12 AT_Mortales'!#REF!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$O$43:$O$43</formula1>
    </dataValidation>
    <dataValidation type="list" allowBlank="1" showInputMessage="1" showErrorMessage="1" sqref="C7:H7">
      <formula1>$O$22:$O$37</formula1>
    </dataValidation>
    <dataValidation type="list" allowBlank="1" showInputMessage="1" showErrorMessage="1" sqref="C14:M14">
      <formula1>$O$44:$O$47</formula1>
    </dataValidation>
    <dataValidation type="list" allowBlank="1" showInputMessage="1" showErrorMessage="1" sqref="C9:M9">
      <formula1>$O$38:$O$40</formula1>
    </dataValidation>
    <dataValidation type="list" allowBlank="1" showInputMessage="1" showErrorMessage="1" sqref="B23 M19:M20 B25 D23">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43" max="12" man="1"/>
  </rowBreaks>
  <drawing r:id="rId1"/>
</worksheet>
</file>

<file path=xl/worksheets/sheet13.xml><?xml version="1.0" encoding="utf-8"?>
<worksheet xmlns="http://schemas.openxmlformats.org/spreadsheetml/2006/main" xmlns:r="http://schemas.openxmlformats.org/officeDocument/2006/relationships">
  <dimension ref="A1:AN132"/>
  <sheetViews>
    <sheetView showGridLines="0" view="pageBreakPreview" zoomScale="80" zoomScaleNormal="80" zoomScaleSheetLayoutView="80" zoomScalePageLayoutView="0" workbookViewId="0" topLeftCell="A46">
      <selection activeCell="H47" sqref="H47:M4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2"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188</v>
      </c>
      <c r="D11" s="376"/>
      <c r="E11" s="376"/>
      <c r="F11" s="376"/>
      <c r="G11" s="376"/>
      <c r="H11" s="376"/>
      <c r="I11" s="376"/>
      <c r="J11" s="376"/>
      <c r="K11" s="24" t="s">
        <v>82</v>
      </c>
      <c r="L11" s="408" t="s">
        <v>247</v>
      </c>
      <c r="M11" s="409"/>
      <c r="O11" s="130" t="s">
        <v>21</v>
      </c>
    </row>
    <row r="12" spans="1:15" ht="36" customHeight="1" thickBot="1">
      <c r="A12" s="331" t="s">
        <v>9</v>
      </c>
      <c r="B12" s="332"/>
      <c r="C12" s="422" t="s">
        <v>217</v>
      </c>
      <c r="D12" s="423"/>
      <c r="E12" s="423"/>
      <c r="F12" s="423"/>
      <c r="G12" s="423"/>
      <c r="H12" s="423"/>
      <c r="I12" s="423"/>
      <c r="J12" s="423"/>
      <c r="K12" s="423"/>
      <c r="L12" s="423"/>
      <c r="M12" s="424"/>
      <c r="O12" s="130" t="s">
        <v>0</v>
      </c>
    </row>
    <row r="13" spans="1:15" ht="30" customHeight="1" thickBot="1">
      <c r="A13" s="331" t="s">
        <v>96</v>
      </c>
      <c r="B13" s="332"/>
      <c r="C13" s="369" t="s">
        <v>195</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448" t="s">
        <v>218</v>
      </c>
      <c r="B19" s="449"/>
      <c r="C19" s="364" t="s">
        <v>95</v>
      </c>
      <c r="D19" s="341"/>
      <c r="E19" s="4">
        <v>1</v>
      </c>
      <c r="F19" s="366" t="s">
        <v>189</v>
      </c>
      <c r="G19" s="367"/>
      <c r="H19" s="368"/>
      <c r="I19" s="137" t="s">
        <v>95</v>
      </c>
      <c r="J19" s="349" t="s">
        <v>194</v>
      </c>
      <c r="K19" s="350"/>
      <c r="L19" s="351"/>
      <c r="M19" s="7" t="s">
        <v>25</v>
      </c>
      <c r="O19" s="130" t="s">
        <v>28</v>
      </c>
    </row>
    <row r="20" spans="1:15" ht="30" customHeight="1" thickBot="1">
      <c r="A20" s="397"/>
      <c r="B20" s="399"/>
      <c r="C20" s="440"/>
      <c r="D20" s="342"/>
      <c r="E20" s="4">
        <v>2</v>
      </c>
      <c r="F20" s="366" t="s">
        <v>190</v>
      </c>
      <c r="G20" s="367"/>
      <c r="H20" s="368"/>
      <c r="I20" s="137" t="s">
        <v>95</v>
      </c>
      <c r="J20" s="349" t="s">
        <v>159</v>
      </c>
      <c r="K20" s="350"/>
      <c r="L20" s="351"/>
      <c r="M20" s="7" t="s">
        <v>25</v>
      </c>
      <c r="O20" s="130" t="s">
        <v>3</v>
      </c>
    </row>
    <row r="21" spans="1:15" ht="51" customHeight="1" thickBot="1">
      <c r="A21" s="400"/>
      <c r="B21" s="402"/>
      <c r="C21" s="365"/>
      <c r="D21" s="344"/>
      <c r="E21" s="4">
        <v>3</v>
      </c>
      <c r="F21" s="366" t="s">
        <v>10</v>
      </c>
      <c r="G21" s="367"/>
      <c r="H21" s="368"/>
      <c r="I21" s="137" t="s">
        <v>95</v>
      </c>
      <c r="J21" s="349" t="s">
        <v>191</v>
      </c>
      <c r="K21" s="350"/>
      <c r="L21" s="351"/>
      <c r="M21" s="7"/>
      <c r="O21" s="130" t="s">
        <v>29</v>
      </c>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10</v>
      </c>
      <c r="C23" s="33" t="s">
        <v>73</v>
      </c>
      <c r="D23" s="129" t="s">
        <v>20</v>
      </c>
      <c r="E23" s="6" t="s">
        <v>23</v>
      </c>
      <c r="F23" s="69">
        <v>0</v>
      </c>
      <c r="G23" s="6" t="s">
        <v>137</v>
      </c>
      <c r="H23" s="49" t="s">
        <v>124</v>
      </c>
      <c r="I23" s="6" t="s">
        <v>104</v>
      </c>
      <c r="J23" s="49" t="s">
        <v>124</v>
      </c>
      <c r="K23" s="6" t="s">
        <v>105</v>
      </c>
      <c r="L23" s="403" t="s">
        <v>124</v>
      </c>
      <c r="M23" s="404"/>
      <c r="O23" s="20" t="s">
        <v>48</v>
      </c>
      <c r="AN23" s="1">
        <f>AN22+1</f>
        <v>2003</v>
      </c>
    </row>
    <row r="24" spans="1:15" ht="16.5" customHeight="1" thickBot="1">
      <c r="A24" s="323" t="s">
        <v>26</v>
      </c>
      <c r="B24" s="354" t="s">
        <v>25</v>
      </c>
      <c r="C24" s="323" t="s">
        <v>75</v>
      </c>
      <c r="D24" s="354" t="s">
        <v>25</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130"/>
      <c r="G27" s="130"/>
      <c r="H27" s="130"/>
      <c r="I27" s="130"/>
      <c r="J27" s="130"/>
      <c r="K27" s="130"/>
      <c r="L27" s="130"/>
      <c r="M27" s="37"/>
      <c r="O27" s="20"/>
      <c r="AN27" s="1" t="e">
        <f>#REF!+1</f>
        <v>#REF!</v>
      </c>
    </row>
    <row r="28" spans="1:40" ht="28.5" customHeight="1" thickBot="1">
      <c r="A28" s="325" t="s">
        <v>94</v>
      </c>
      <c r="B28" s="326"/>
      <c r="C28" s="327"/>
      <c r="D28" s="336" t="s">
        <v>77</v>
      </c>
      <c r="E28" s="337"/>
      <c r="F28" s="272">
        <v>0</v>
      </c>
      <c r="G28" s="25" t="s">
        <v>87</v>
      </c>
      <c r="H28" s="273">
        <v>0</v>
      </c>
      <c r="I28" s="338" t="s">
        <v>88</v>
      </c>
      <c r="J28" s="339"/>
      <c r="K28" s="23"/>
      <c r="L28" s="51"/>
      <c r="M28" s="88"/>
      <c r="O28" s="20" t="s">
        <v>62</v>
      </c>
      <c r="AN28" s="1" t="e">
        <f>AN27+1</f>
        <v>#REF!</v>
      </c>
    </row>
    <row r="29" spans="1:40" ht="28.5" customHeight="1" thickBot="1">
      <c r="A29" s="333"/>
      <c r="B29" s="334"/>
      <c r="C29" s="335"/>
      <c r="D29" s="345" t="s">
        <v>78</v>
      </c>
      <c r="E29" s="346"/>
      <c r="F29" s="274" t="s">
        <v>175</v>
      </c>
      <c r="G29" s="26" t="s">
        <v>87</v>
      </c>
      <c r="H29" s="275">
        <v>2</v>
      </c>
      <c r="I29" s="430" t="s">
        <v>313</v>
      </c>
      <c r="J29" s="431"/>
      <c r="K29" s="431"/>
      <c r="L29" s="431"/>
      <c r="M29" s="432"/>
      <c r="O29" s="20" t="s">
        <v>51</v>
      </c>
      <c r="AN29" s="1" t="e">
        <f>#REF!+1</f>
        <v>#REF!</v>
      </c>
    </row>
    <row r="30" spans="1:40" ht="28.5" customHeight="1" thickBot="1">
      <c r="A30" s="328"/>
      <c r="B30" s="329"/>
      <c r="C30" s="330"/>
      <c r="D30" s="347" t="s">
        <v>79</v>
      </c>
      <c r="E30" s="348"/>
      <c r="F30" s="276" t="s">
        <v>248</v>
      </c>
      <c r="G30" s="27" t="s">
        <v>87</v>
      </c>
      <c r="H30" s="277">
        <v>100</v>
      </c>
      <c r="I30" s="433"/>
      <c r="J30" s="434"/>
      <c r="K30" s="434"/>
      <c r="L30" s="434"/>
      <c r="M30" s="435"/>
      <c r="O30" s="20" t="s">
        <v>52</v>
      </c>
      <c r="AN30" s="1" t="e">
        <f>#REF!+1</f>
        <v>#REF!</v>
      </c>
    </row>
    <row r="31" spans="1:40" ht="13.5" thickBot="1">
      <c r="A31" s="2"/>
      <c r="B31" s="130"/>
      <c r="C31" s="130"/>
      <c r="D31" s="130"/>
      <c r="E31" s="130"/>
      <c r="F31" s="130"/>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25.5" customHeight="1" thickBot="1">
      <c r="A33" s="2"/>
      <c r="B33" s="130"/>
      <c r="C33" s="130"/>
      <c r="D33" s="130"/>
      <c r="E33" s="130"/>
      <c r="F33" s="130"/>
      <c r="G33" s="130"/>
      <c r="H33" s="130"/>
      <c r="I33" s="130"/>
      <c r="J33" s="130"/>
      <c r="K33" s="130"/>
      <c r="L33" s="130"/>
      <c r="M33" s="37"/>
      <c r="O33" s="20" t="s">
        <v>54</v>
      </c>
      <c r="AN33" s="1" t="e">
        <f>AN32+1</f>
        <v>#REF!</v>
      </c>
    </row>
    <row r="34" spans="1:38" ht="71.25" customHeight="1" thickBot="1">
      <c r="A34" s="138"/>
      <c r="B34" s="171" t="s">
        <v>31</v>
      </c>
      <c r="C34" s="158" t="s">
        <v>32</v>
      </c>
      <c r="D34" s="158" t="str">
        <f>F19</f>
        <v>N° de casos nuevos y antiguos de EL en el año </v>
      </c>
      <c r="E34" s="158" t="str">
        <f>F20</f>
        <v>Promedio de trabajadores en el año</v>
      </c>
      <c r="F34" s="158" t="str">
        <f>F21</f>
        <v>Constante</v>
      </c>
      <c r="G34" s="157" t="s">
        <v>89</v>
      </c>
      <c r="H34" s="156" t="s">
        <v>93</v>
      </c>
      <c r="J34" s="130"/>
      <c r="K34" s="130"/>
      <c r="L34" s="130"/>
      <c r="M34" s="136"/>
      <c r="O34" s="20" t="s">
        <v>55</v>
      </c>
      <c r="AI34"/>
      <c r="AL34" s="1"/>
    </row>
    <row r="35" spans="1:38" ht="27" customHeight="1">
      <c r="A35" s="138"/>
      <c r="B35" s="155" t="s">
        <v>33</v>
      </c>
      <c r="C35" s="204"/>
      <c r="D35" s="176"/>
      <c r="E35" s="176"/>
      <c r="F35" s="176"/>
      <c r="G35" s="231"/>
      <c r="H35" s="232"/>
      <c r="J35" s="130"/>
      <c r="K35" s="130"/>
      <c r="L35" s="130"/>
      <c r="M35" s="136"/>
      <c r="O35" s="71" t="s">
        <v>65</v>
      </c>
      <c r="AI35"/>
      <c r="AL35" s="1"/>
    </row>
    <row r="36" spans="1:38" ht="27" customHeight="1">
      <c r="A36" s="138"/>
      <c r="B36" s="150" t="s">
        <v>34</v>
      </c>
      <c r="C36" s="233"/>
      <c r="D36" s="186"/>
      <c r="E36" s="187"/>
      <c r="F36" s="187"/>
      <c r="G36" s="234"/>
      <c r="H36" s="235"/>
      <c r="J36" s="130"/>
      <c r="K36" s="130"/>
      <c r="L36" s="130"/>
      <c r="M36" s="136"/>
      <c r="O36" s="71" t="s">
        <v>66</v>
      </c>
      <c r="AI36"/>
      <c r="AL36" s="1"/>
    </row>
    <row r="37" spans="1:38" ht="27" customHeight="1">
      <c r="A37" s="138"/>
      <c r="B37" s="150" t="s">
        <v>35</v>
      </c>
      <c r="C37" s="233"/>
      <c r="D37" s="186"/>
      <c r="E37" s="187"/>
      <c r="F37" s="187"/>
      <c r="G37" s="234"/>
      <c r="H37" s="235"/>
      <c r="J37" s="130"/>
      <c r="K37" s="130"/>
      <c r="L37" s="130"/>
      <c r="M37" s="136"/>
      <c r="O37" s="21" t="s">
        <v>69</v>
      </c>
      <c r="AI37"/>
      <c r="AL37" s="1"/>
    </row>
    <row r="38" spans="1:38" ht="27" customHeight="1" thickBot="1">
      <c r="A38" s="138"/>
      <c r="B38" s="145" t="s">
        <v>36</v>
      </c>
      <c r="C38" s="210">
        <v>0</v>
      </c>
      <c r="D38" s="180">
        <v>0</v>
      </c>
      <c r="E38" s="180">
        <v>89</v>
      </c>
      <c r="F38" s="180">
        <v>100000</v>
      </c>
      <c r="G38" s="302">
        <f>(D38/(E38*365))*F38</f>
        <v>0</v>
      </c>
      <c r="H38" s="197">
        <f>G38</f>
        <v>0</v>
      </c>
      <c r="J38" s="130"/>
      <c r="K38" s="130"/>
      <c r="L38" s="130"/>
      <c r="M38" s="136"/>
      <c r="O38" s="9" t="s">
        <v>67</v>
      </c>
      <c r="AI38"/>
      <c r="AL38" s="1"/>
    </row>
    <row r="39" spans="1:16" ht="12.75">
      <c r="A39" s="2"/>
      <c r="B39" s="130"/>
      <c r="C39" s="130"/>
      <c r="D39" s="130"/>
      <c r="E39" s="130"/>
      <c r="F39" s="130"/>
      <c r="G39" s="130"/>
      <c r="H39" s="130"/>
      <c r="I39" s="130"/>
      <c r="J39" s="130"/>
      <c r="K39" s="130"/>
      <c r="L39" s="130"/>
      <c r="M39" s="37"/>
      <c r="N39" s="130"/>
      <c r="O39" s="9" t="s">
        <v>68</v>
      </c>
      <c r="P39" s="130"/>
    </row>
    <row r="40" spans="1:15" ht="12.75">
      <c r="A40" s="2"/>
      <c r="B40" s="130"/>
      <c r="C40" s="130"/>
      <c r="D40" s="130"/>
      <c r="E40" s="130"/>
      <c r="F40" s="130"/>
      <c r="G40" s="130"/>
      <c r="H40" s="130"/>
      <c r="I40" s="130"/>
      <c r="J40" s="130"/>
      <c r="K40" s="130"/>
      <c r="L40" s="130"/>
      <c r="M40" s="37"/>
      <c r="O40" s="130" t="s">
        <v>81</v>
      </c>
    </row>
    <row r="41" spans="1:15" ht="13.5" thickBot="1">
      <c r="A41" s="2"/>
      <c r="B41" s="130"/>
      <c r="C41" s="130"/>
      <c r="D41" s="130"/>
      <c r="E41" s="130"/>
      <c r="F41" s="130"/>
      <c r="G41" s="130"/>
      <c r="H41" s="130"/>
      <c r="I41" s="130"/>
      <c r="J41" s="130"/>
      <c r="K41" s="130"/>
      <c r="L41" s="130"/>
      <c r="M41" s="37"/>
      <c r="O41" s="21" t="s">
        <v>84</v>
      </c>
    </row>
    <row r="42" spans="1:40" ht="25.5" customHeight="1" thickBot="1">
      <c r="A42" s="323" t="s">
        <v>38</v>
      </c>
      <c r="B42" s="325" t="s">
        <v>39</v>
      </c>
      <c r="C42" s="326"/>
      <c r="D42" s="326"/>
      <c r="E42" s="327"/>
      <c r="F42" s="331" t="s">
        <v>90</v>
      </c>
      <c r="G42" s="332"/>
      <c r="H42" s="325" t="s">
        <v>40</v>
      </c>
      <c r="I42" s="326"/>
      <c r="J42" s="326"/>
      <c r="K42" s="326"/>
      <c r="L42" s="326"/>
      <c r="M42" s="327"/>
      <c r="O42" s="1" t="s">
        <v>123</v>
      </c>
      <c r="AN42" s="1" t="e">
        <f>#REF!+1</f>
        <v>#REF!</v>
      </c>
    </row>
    <row r="43" spans="1:15" ht="25.5" customHeight="1" thickBot="1">
      <c r="A43" s="324"/>
      <c r="B43" s="328"/>
      <c r="C43" s="329"/>
      <c r="D43" s="329"/>
      <c r="E43" s="330"/>
      <c r="F43" s="6" t="s">
        <v>91</v>
      </c>
      <c r="G43" s="34" t="s">
        <v>92</v>
      </c>
      <c r="H43" s="328"/>
      <c r="I43" s="329"/>
      <c r="J43" s="329"/>
      <c r="K43" s="329"/>
      <c r="L43" s="329"/>
      <c r="M43" s="330"/>
      <c r="O43" s="1" t="s">
        <v>111</v>
      </c>
    </row>
    <row r="44" spans="1:40" ht="66.75" customHeight="1" thickBot="1">
      <c r="A44" s="10" t="s">
        <v>33</v>
      </c>
      <c r="B44" s="445" t="s">
        <v>311</v>
      </c>
      <c r="C44" s="446"/>
      <c r="D44" s="446"/>
      <c r="E44" s="447"/>
      <c r="F44" s="28"/>
      <c r="G44" s="74" t="s">
        <v>249</v>
      </c>
      <c r="H44" s="287"/>
      <c r="I44" s="288"/>
      <c r="J44" s="288"/>
      <c r="K44" s="288"/>
      <c r="L44" s="288"/>
      <c r="M44" s="289"/>
      <c r="AN44" s="1" t="e">
        <f>AN42+1</f>
        <v>#REF!</v>
      </c>
    </row>
    <row r="45" spans="1:40" ht="53.25" customHeight="1" thickBot="1">
      <c r="A45" s="10" t="s">
        <v>34</v>
      </c>
      <c r="B45" s="445" t="s">
        <v>332</v>
      </c>
      <c r="C45" s="446"/>
      <c r="D45" s="446"/>
      <c r="E45" s="447"/>
      <c r="F45" s="28"/>
      <c r="G45" s="74" t="s">
        <v>249</v>
      </c>
      <c r="H45" s="287"/>
      <c r="I45" s="288"/>
      <c r="J45" s="288"/>
      <c r="K45" s="288"/>
      <c r="L45" s="288"/>
      <c r="M45" s="289"/>
      <c r="AN45" s="1" t="e">
        <f>AN44+1</f>
        <v>#REF!</v>
      </c>
    </row>
    <row r="46" spans="1:40" ht="57" customHeight="1" thickBot="1">
      <c r="A46" s="10" t="s">
        <v>41</v>
      </c>
      <c r="B46" s="445" t="s">
        <v>348</v>
      </c>
      <c r="C46" s="446"/>
      <c r="D46" s="446"/>
      <c r="E46" s="447"/>
      <c r="F46" s="28"/>
      <c r="G46" s="74" t="s">
        <v>249</v>
      </c>
      <c r="H46" s="287"/>
      <c r="I46" s="288"/>
      <c r="J46" s="288"/>
      <c r="K46" s="288"/>
      <c r="L46" s="288"/>
      <c r="M46" s="289"/>
      <c r="AN46" s="1" t="e">
        <f>#REF!+1</f>
        <v>#REF!</v>
      </c>
    </row>
    <row r="47" spans="1:40" ht="234" customHeight="1" thickBot="1">
      <c r="A47" s="10" t="s">
        <v>36</v>
      </c>
      <c r="B47" s="500" t="s">
        <v>380</v>
      </c>
      <c r="C47" s="501"/>
      <c r="D47" s="501"/>
      <c r="E47" s="502"/>
      <c r="F47" s="286"/>
      <c r="G47" s="74" t="s">
        <v>249</v>
      </c>
      <c r="H47" s="317"/>
      <c r="I47" s="318"/>
      <c r="J47" s="318"/>
      <c r="K47" s="318"/>
      <c r="L47" s="318"/>
      <c r="M47" s="319"/>
      <c r="AN47" s="1" t="e">
        <f>AN46+1</f>
        <v>#REF!</v>
      </c>
    </row>
    <row r="48" spans="1:40" ht="57" customHeight="1" thickBot="1">
      <c r="A48" s="10" t="s">
        <v>42</v>
      </c>
      <c r="B48" s="317" t="s">
        <v>381</v>
      </c>
      <c r="C48" s="318"/>
      <c r="D48" s="318"/>
      <c r="E48" s="319"/>
      <c r="F48" s="28"/>
      <c r="G48" s="292" t="s">
        <v>353</v>
      </c>
      <c r="H48" s="309"/>
      <c r="I48" s="310"/>
      <c r="J48" s="310"/>
      <c r="K48" s="310"/>
      <c r="L48" s="310"/>
      <c r="M48" s="311"/>
      <c r="AN48" s="1" t="e">
        <f>#REF!+1</f>
        <v>#REF!</v>
      </c>
    </row>
    <row r="49" spans="1:40" ht="24.75" customHeight="1">
      <c r="A49" s="130"/>
      <c r="B49" s="304"/>
      <c r="C49" s="304"/>
      <c r="D49" s="304"/>
      <c r="E49" s="304"/>
      <c r="F49" s="304"/>
      <c r="G49" s="304"/>
      <c r="H49" s="304"/>
      <c r="I49" s="304"/>
      <c r="J49" s="304"/>
      <c r="K49" s="304"/>
      <c r="L49" s="304"/>
      <c r="M49" s="304"/>
      <c r="AN49" s="1" t="e">
        <f>AN48+1</f>
        <v>#REF!</v>
      </c>
    </row>
    <row r="50" spans="1:40" ht="24.75" customHeight="1" hidden="1">
      <c r="A50" s="130"/>
      <c r="B50" s="304"/>
      <c r="C50" s="304"/>
      <c r="D50" s="304"/>
      <c r="E50" s="304"/>
      <c r="F50" s="304"/>
      <c r="G50" s="304"/>
      <c r="H50" s="304"/>
      <c r="I50" s="304"/>
      <c r="J50" s="304"/>
      <c r="K50" s="304"/>
      <c r="L50" s="304"/>
      <c r="M50" s="304"/>
      <c r="AN50" s="1" t="e">
        <f>AN49+1</f>
        <v>#REF!</v>
      </c>
    </row>
    <row r="51" spans="1:40" ht="24.75" customHeight="1" hidden="1">
      <c r="A51" s="130"/>
      <c r="B51" s="304"/>
      <c r="C51" s="304"/>
      <c r="D51" s="304"/>
      <c r="E51" s="304"/>
      <c r="F51" s="304"/>
      <c r="G51" s="304"/>
      <c r="H51" s="304"/>
      <c r="I51" s="304"/>
      <c r="J51" s="304"/>
      <c r="K51" s="304"/>
      <c r="L51" s="304"/>
      <c r="M51" s="304"/>
      <c r="AN51" s="1" t="e">
        <f>AN50+1</f>
        <v>#REF!</v>
      </c>
    </row>
    <row r="52" spans="1:13" ht="24.75" customHeight="1" hidden="1">
      <c r="A52" s="130"/>
      <c r="B52" s="304"/>
      <c r="C52" s="304"/>
      <c r="D52" s="304"/>
      <c r="E52" s="304"/>
      <c r="F52" s="304"/>
      <c r="G52" s="304"/>
      <c r="H52" s="304"/>
      <c r="I52" s="304"/>
      <c r="J52" s="304"/>
      <c r="K52" s="304"/>
      <c r="L52" s="304"/>
      <c r="M52" s="304"/>
    </row>
    <row r="53" spans="1:13" ht="24.75" customHeight="1" hidden="1">
      <c r="A53" s="130"/>
      <c r="B53" s="304"/>
      <c r="C53" s="304"/>
      <c r="D53" s="304"/>
      <c r="E53" s="304"/>
      <c r="F53" s="304"/>
      <c r="G53" s="304"/>
      <c r="H53" s="304"/>
      <c r="I53" s="304"/>
      <c r="J53" s="304"/>
      <c r="K53" s="304"/>
      <c r="L53" s="304"/>
      <c r="M53" s="304"/>
    </row>
    <row r="54" spans="1:13" ht="12.75" hidden="1">
      <c r="A54" s="130"/>
      <c r="B54" s="130"/>
      <c r="C54" s="130"/>
      <c r="D54" s="130"/>
      <c r="E54" s="130"/>
      <c r="F54" s="130"/>
      <c r="G54" s="130"/>
      <c r="H54" s="130"/>
      <c r="I54" s="130"/>
      <c r="J54" s="130"/>
      <c r="K54" s="130"/>
      <c r="L54" s="130"/>
      <c r="M54" s="130"/>
    </row>
    <row r="69" spans="2:11" ht="15" hidden="1">
      <c r="B69" s="130"/>
      <c r="C69" s="130"/>
      <c r="D69" s="130"/>
      <c r="E69" s="130"/>
      <c r="F69" s="305"/>
      <c r="G69" s="305"/>
      <c r="H69" s="305"/>
      <c r="I69" s="11" t="s">
        <v>43</v>
      </c>
      <c r="K69" s="12"/>
    </row>
    <row r="70" spans="2:11" ht="15" hidden="1">
      <c r="B70" s="130"/>
      <c r="C70" s="130"/>
      <c r="D70" s="130"/>
      <c r="E70" s="130"/>
      <c r="F70" s="305"/>
      <c r="G70" s="305"/>
      <c r="H70" s="305"/>
      <c r="I70" s="11" t="s">
        <v>44</v>
      </c>
      <c r="K70" s="12"/>
    </row>
    <row r="71" spans="2:11" ht="15" hidden="1">
      <c r="B71" s="130"/>
      <c r="C71" s="130"/>
      <c r="D71" s="130"/>
      <c r="E71" s="130"/>
      <c r="F71" s="305"/>
      <c r="G71" s="305"/>
      <c r="H71" s="305"/>
      <c r="I71" s="11" t="s">
        <v>45</v>
      </c>
      <c r="K71" s="12"/>
    </row>
    <row r="72" spans="2:11" ht="15" hidden="1">
      <c r="B72" s="130"/>
      <c r="C72" s="130"/>
      <c r="D72" s="130"/>
      <c r="E72" s="130"/>
      <c r="F72" s="305"/>
      <c r="G72" s="305"/>
      <c r="H72" s="305"/>
      <c r="K72" s="12"/>
    </row>
    <row r="73" spans="2:11" ht="15" hidden="1">
      <c r="B73" s="130"/>
      <c r="C73" s="130"/>
      <c r="D73" s="130"/>
      <c r="E73" s="130"/>
      <c r="F73" s="305"/>
      <c r="G73" s="305"/>
      <c r="H73" s="305"/>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ht="12.75"/>
    <row r="134" ht="12.75"/>
    <row r="135" ht="12.75"/>
    <row r="136" ht="12.75"/>
    <row r="137" ht="12.75"/>
    <row r="138" ht="12.75"/>
    <row r="139" ht="12.75"/>
    <row r="140" ht="12.75"/>
    <row r="141" ht="12.75"/>
    <row r="142" ht="12.75"/>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6">
    <mergeCell ref="H47:M47"/>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A24:A25"/>
    <mergeCell ref="B24:B25"/>
    <mergeCell ref="C24:C25"/>
    <mergeCell ref="D24:D25"/>
    <mergeCell ref="E24:E26"/>
    <mergeCell ref="L24:M24"/>
    <mergeCell ref="A19:B21"/>
    <mergeCell ref="C19:D21"/>
    <mergeCell ref="F19:H19"/>
    <mergeCell ref="J19:L19"/>
    <mergeCell ref="F20:H20"/>
    <mergeCell ref="A28:C30"/>
    <mergeCell ref="J20:L20"/>
    <mergeCell ref="F21:H21"/>
    <mergeCell ref="J21:L21"/>
    <mergeCell ref="L23:M23"/>
    <mergeCell ref="H48:M48"/>
    <mergeCell ref="B44:E44"/>
    <mergeCell ref="B45:E45"/>
    <mergeCell ref="B46:E46"/>
    <mergeCell ref="D28:E28"/>
    <mergeCell ref="I28:J28"/>
    <mergeCell ref="D29:E29"/>
    <mergeCell ref="I29:M30"/>
    <mergeCell ref="D30:E30"/>
    <mergeCell ref="B47:E47"/>
    <mergeCell ref="B49:I49"/>
    <mergeCell ref="J49:M49"/>
    <mergeCell ref="B50:I50"/>
    <mergeCell ref="J50:M50"/>
    <mergeCell ref="A32:M32"/>
    <mergeCell ref="A42:A43"/>
    <mergeCell ref="B42:E43"/>
    <mergeCell ref="F42:G42"/>
    <mergeCell ref="H42:M43"/>
    <mergeCell ref="B48:E48"/>
    <mergeCell ref="F72:H73"/>
    <mergeCell ref="B51:I51"/>
    <mergeCell ref="F69:H70"/>
    <mergeCell ref="F71:H71"/>
    <mergeCell ref="J51:M51"/>
    <mergeCell ref="B52:I52"/>
    <mergeCell ref="J52:M52"/>
    <mergeCell ref="B53:I53"/>
    <mergeCell ref="J53:M53"/>
  </mergeCells>
  <conditionalFormatting sqref="G35:H38">
    <cfRule type="cellIs" priority="1" dxfId="2" operator="between">
      <formula>$L$29</formula>
      <formula>$M$29</formula>
    </cfRule>
    <cfRule type="cellIs" priority="2" dxfId="1" operator="between">
      <formula>$L$28</formula>
      <formula>$M$28</formula>
    </cfRule>
    <cfRule type="cellIs" priority="3" dxfId="0" operator="between">
      <formula>'GTH-13 Prevalencia_EL'!#REF!</formula>
      <formula>$M$27</formula>
    </cfRule>
  </conditionalFormatting>
  <dataValidations count="8">
    <dataValidation type="list" allowBlank="1" showInputMessage="1" showErrorMessage="1" sqref="C9:M9">
      <formula1>$O$39:$O$39</formula1>
    </dataValidation>
    <dataValidation type="list" allowBlank="1" showInputMessage="1" showErrorMessage="1" sqref="C14:M14">
      <formula1>$O$42:$O$43</formula1>
    </dataValidation>
    <dataValidation type="list" allowBlank="1" showInputMessage="1" showErrorMessage="1" sqref="C7:H7">
      <formula1>$O$23:$O$38</formula1>
    </dataValidation>
    <dataValidation type="list" allowBlank="1" showInputMessage="1" showErrorMessage="1" sqref="C19:D21">
      <formula1>'GTH-13 Prevalencia_EL'!#REF!</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4"/>
  <drawing r:id="rId3"/>
  <legacyDrawing r:id="rId2"/>
</worksheet>
</file>

<file path=xl/worksheets/sheet14.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60">
      <selection activeCell="E37" sqref="E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9.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193</v>
      </c>
      <c r="D11" s="376"/>
      <c r="E11" s="376"/>
      <c r="F11" s="376"/>
      <c r="G11" s="376"/>
      <c r="H11" s="376"/>
      <c r="I11" s="376"/>
      <c r="J11" s="376"/>
      <c r="K11" s="24" t="s">
        <v>82</v>
      </c>
      <c r="L11" s="408" t="s">
        <v>282</v>
      </c>
      <c r="M11" s="409"/>
      <c r="O11" s="130" t="s">
        <v>21</v>
      </c>
    </row>
    <row r="12" spans="1:15" ht="38.25" customHeight="1" thickBot="1">
      <c r="A12" s="331" t="s">
        <v>9</v>
      </c>
      <c r="B12" s="332"/>
      <c r="C12" s="369" t="s">
        <v>219</v>
      </c>
      <c r="D12" s="370"/>
      <c r="E12" s="370"/>
      <c r="F12" s="370"/>
      <c r="G12" s="370"/>
      <c r="H12" s="370"/>
      <c r="I12" s="370"/>
      <c r="J12" s="370"/>
      <c r="K12" s="370"/>
      <c r="L12" s="370"/>
      <c r="M12" s="371"/>
      <c r="O12" s="130" t="s">
        <v>0</v>
      </c>
    </row>
    <row r="13" spans="1:15" ht="32.25" customHeight="1" thickBot="1">
      <c r="A13" s="331" t="s">
        <v>96</v>
      </c>
      <c r="B13" s="332"/>
      <c r="C13" s="369" t="s">
        <v>196</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360" t="s">
        <v>199</v>
      </c>
      <c r="B19" s="361"/>
      <c r="C19" s="364" t="s">
        <v>95</v>
      </c>
      <c r="D19" s="341"/>
      <c r="E19" s="4">
        <v>1</v>
      </c>
      <c r="F19" s="366" t="s">
        <v>197</v>
      </c>
      <c r="G19" s="367"/>
      <c r="H19" s="368"/>
      <c r="I19" s="137" t="s">
        <v>127</v>
      </c>
      <c r="J19" s="349" t="s">
        <v>194</v>
      </c>
      <c r="K19" s="350"/>
      <c r="L19" s="351"/>
      <c r="M19" s="7" t="s">
        <v>25</v>
      </c>
      <c r="O19" s="130" t="s">
        <v>28</v>
      </c>
    </row>
    <row r="20" spans="1:15" ht="30" customHeight="1" thickBot="1">
      <c r="A20" s="438"/>
      <c r="B20" s="439"/>
      <c r="C20" s="440"/>
      <c r="D20" s="342"/>
      <c r="E20" s="4">
        <v>2</v>
      </c>
      <c r="F20" s="366" t="s">
        <v>198</v>
      </c>
      <c r="G20" s="367"/>
      <c r="H20" s="368"/>
      <c r="I20" s="137" t="s">
        <v>127</v>
      </c>
      <c r="J20" s="349" t="s">
        <v>159</v>
      </c>
      <c r="K20" s="350"/>
      <c r="L20" s="351"/>
      <c r="M20" s="7" t="s">
        <v>119</v>
      </c>
      <c r="O20" s="130" t="s">
        <v>3</v>
      </c>
    </row>
    <row r="21" spans="1:15" ht="57" customHeight="1" thickBot="1">
      <c r="A21" s="362"/>
      <c r="B21" s="363"/>
      <c r="C21" s="365"/>
      <c r="D21" s="344"/>
      <c r="E21" s="4">
        <v>3</v>
      </c>
      <c r="F21" s="366" t="s">
        <v>10</v>
      </c>
      <c r="G21" s="367"/>
      <c r="H21" s="368"/>
      <c r="I21" s="137" t="s">
        <v>95</v>
      </c>
      <c r="J21" s="349" t="s">
        <v>191</v>
      </c>
      <c r="K21" s="350"/>
      <c r="L21" s="351"/>
      <c r="M21" s="7"/>
      <c r="O21" s="130" t="s">
        <v>29</v>
      </c>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114">
        <v>0</v>
      </c>
      <c r="G23" s="6" t="s">
        <v>137</v>
      </c>
      <c r="H23" s="49" t="s">
        <v>124</v>
      </c>
      <c r="I23" s="6" t="s">
        <v>104</v>
      </c>
      <c r="J23" s="49" t="s">
        <v>124</v>
      </c>
      <c r="K23" s="6" t="s">
        <v>105</v>
      </c>
      <c r="L23" s="403" t="s">
        <v>124</v>
      </c>
      <c r="M23" s="404"/>
      <c r="O23" s="20" t="s">
        <v>48</v>
      </c>
      <c r="AN23" s="1">
        <f>AN22+1</f>
        <v>2003</v>
      </c>
    </row>
    <row r="24" spans="1:15" ht="16.5" customHeight="1" thickBot="1">
      <c r="A24" s="323" t="s">
        <v>26</v>
      </c>
      <c r="B24" s="354" t="s">
        <v>25</v>
      </c>
      <c r="C24" s="323" t="s">
        <v>75</v>
      </c>
      <c r="D24" s="354" t="s">
        <v>25</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130"/>
      <c r="G27" s="130"/>
      <c r="H27" s="130"/>
      <c r="I27" s="130"/>
      <c r="J27" s="130"/>
      <c r="K27" s="130"/>
      <c r="L27" s="130"/>
      <c r="M27" s="37"/>
      <c r="O27" s="20"/>
      <c r="AN27" s="1" t="e">
        <f>#REF!+1</f>
        <v>#REF!</v>
      </c>
    </row>
    <row r="28" spans="1:40" ht="24.75" customHeight="1" thickBot="1">
      <c r="A28" s="325" t="s">
        <v>94</v>
      </c>
      <c r="B28" s="326"/>
      <c r="C28" s="327"/>
      <c r="D28" s="336" t="s">
        <v>77</v>
      </c>
      <c r="E28" s="337"/>
      <c r="F28" s="99">
        <v>0</v>
      </c>
      <c r="G28" s="100" t="s">
        <v>87</v>
      </c>
      <c r="H28" s="101">
        <v>0</v>
      </c>
      <c r="I28" s="338" t="s">
        <v>88</v>
      </c>
      <c r="J28" s="339"/>
      <c r="K28" s="23"/>
      <c r="L28" s="51"/>
      <c r="M28" s="88"/>
      <c r="O28" s="20" t="s">
        <v>62</v>
      </c>
      <c r="AN28" s="1" t="e">
        <f>AN27+1</f>
        <v>#REF!</v>
      </c>
    </row>
    <row r="29" spans="1:40" ht="24.75" customHeight="1" thickBot="1">
      <c r="A29" s="333"/>
      <c r="B29" s="334"/>
      <c r="C29" s="335"/>
      <c r="D29" s="345" t="s">
        <v>78</v>
      </c>
      <c r="E29" s="346"/>
      <c r="F29" s="102">
        <v>0.1</v>
      </c>
      <c r="G29" s="103" t="s">
        <v>87</v>
      </c>
      <c r="H29" s="104">
        <v>1</v>
      </c>
      <c r="I29" s="430" t="s">
        <v>312</v>
      </c>
      <c r="J29" s="431"/>
      <c r="K29" s="431"/>
      <c r="L29" s="431"/>
      <c r="M29" s="432"/>
      <c r="O29" s="20" t="s">
        <v>51</v>
      </c>
      <c r="AN29" s="1" t="e">
        <f>#REF!+1</f>
        <v>#REF!</v>
      </c>
    </row>
    <row r="30" spans="1:40" ht="24.75" customHeight="1" thickBot="1">
      <c r="A30" s="328"/>
      <c r="B30" s="329"/>
      <c r="C30" s="330"/>
      <c r="D30" s="347" t="s">
        <v>79</v>
      </c>
      <c r="E30" s="348"/>
      <c r="F30" s="450" t="s">
        <v>192</v>
      </c>
      <c r="G30" s="451"/>
      <c r="H30" s="452"/>
      <c r="I30" s="433"/>
      <c r="J30" s="434"/>
      <c r="K30" s="434"/>
      <c r="L30" s="434"/>
      <c r="M30" s="435"/>
      <c r="O30" s="20" t="s">
        <v>52</v>
      </c>
      <c r="AN30" s="1" t="e">
        <f>#REF!+1</f>
        <v>#REF!</v>
      </c>
    </row>
    <row r="31" spans="1:40" ht="13.5" thickBot="1">
      <c r="A31" s="2"/>
      <c r="B31" s="130"/>
      <c r="C31" s="130"/>
      <c r="D31" s="130"/>
      <c r="E31" s="130"/>
      <c r="F31" s="130"/>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13.5" thickBot="1">
      <c r="A33" s="2"/>
      <c r="B33" s="130"/>
      <c r="C33" s="130"/>
      <c r="D33" s="130"/>
      <c r="E33" s="130"/>
      <c r="F33" s="130"/>
      <c r="G33" s="130"/>
      <c r="H33" s="130"/>
      <c r="I33" s="130"/>
      <c r="J33" s="130"/>
      <c r="K33" s="130"/>
      <c r="L33" s="130"/>
      <c r="M33" s="37"/>
      <c r="O33" s="20" t="s">
        <v>54</v>
      </c>
      <c r="AN33" s="1" t="e">
        <f>AN32+1</f>
        <v>#REF!</v>
      </c>
    </row>
    <row r="34" spans="1:38" ht="71.25" customHeight="1" thickBot="1">
      <c r="A34" s="138"/>
      <c r="B34" s="172" t="s">
        <v>31</v>
      </c>
      <c r="C34" s="173" t="s">
        <v>32</v>
      </c>
      <c r="D34" s="173" t="str">
        <f>F19</f>
        <v>N° de casos nuevos de Enfermedad Laboral en el año </v>
      </c>
      <c r="E34" s="173" t="str">
        <f>F20</f>
        <v> Promedio de trabajadores en el año</v>
      </c>
      <c r="F34" s="174" t="s">
        <v>89</v>
      </c>
      <c r="G34" s="175" t="s">
        <v>93</v>
      </c>
      <c r="J34" s="130"/>
      <c r="K34" s="130"/>
      <c r="L34" s="130"/>
      <c r="M34" s="136"/>
      <c r="O34" s="20" t="s">
        <v>55</v>
      </c>
      <c r="AI34"/>
      <c r="AL34" s="1"/>
    </row>
    <row r="35" spans="1:38" ht="27" customHeight="1">
      <c r="A35" s="138"/>
      <c r="B35" s="155" t="s">
        <v>33</v>
      </c>
      <c r="C35" s="236"/>
      <c r="D35" s="237"/>
      <c r="E35" s="237"/>
      <c r="F35" s="238"/>
      <c r="G35" s="239"/>
      <c r="J35" s="130"/>
      <c r="K35" s="130"/>
      <c r="L35" s="130"/>
      <c r="M35" s="136"/>
      <c r="O35" s="71" t="s">
        <v>65</v>
      </c>
      <c r="AI35"/>
      <c r="AL35" s="1"/>
    </row>
    <row r="36" spans="1:38" ht="27" customHeight="1">
      <c r="A36" s="138"/>
      <c r="B36" s="150" t="s">
        <v>34</v>
      </c>
      <c r="C36" s="233"/>
      <c r="D36" s="178"/>
      <c r="E36" s="178"/>
      <c r="F36" s="194"/>
      <c r="G36" s="195"/>
      <c r="J36" s="130"/>
      <c r="K36" s="130"/>
      <c r="L36" s="130"/>
      <c r="M36" s="136"/>
      <c r="O36" s="71" t="s">
        <v>66</v>
      </c>
      <c r="AI36"/>
      <c r="AL36" s="1"/>
    </row>
    <row r="37" spans="1:38" ht="27" customHeight="1">
      <c r="A37" s="138"/>
      <c r="B37" s="150" t="s">
        <v>35</v>
      </c>
      <c r="C37" s="233"/>
      <c r="D37" s="186"/>
      <c r="E37" s="187"/>
      <c r="F37" s="194"/>
      <c r="G37" s="195"/>
      <c r="J37" s="130"/>
      <c r="K37" s="130"/>
      <c r="L37" s="130"/>
      <c r="M37" s="136"/>
      <c r="O37" s="21" t="s">
        <v>69</v>
      </c>
      <c r="AI37"/>
      <c r="AL37" s="1"/>
    </row>
    <row r="38" spans="1:38" ht="27" customHeight="1" thickBot="1">
      <c r="A38" s="138"/>
      <c r="B38" s="145" t="s">
        <v>36</v>
      </c>
      <c r="C38" s="210">
        <v>0</v>
      </c>
      <c r="D38" s="180">
        <v>0</v>
      </c>
      <c r="E38" s="180">
        <v>89</v>
      </c>
      <c r="F38" s="196">
        <f>(D38/(E38*365))*100000</f>
        <v>0</v>
      </c>
      <c r="G38" s="240">
        <f>F38</f>
        <v>0</v>
      </c>
      <c r="J38" s="130"/>
      <c r="K38" s="130"/>
      <c r="L38" s="130"/>
      <c r="M38" s="136"/>
      <c r="O38" s="9" t="s">
        <v>67</v>
      </c>
      <c r="AI38"/>
      <c r="AL38" s="1"/>
    </row>
    <row r="39" spans="1:16" ht="12.75">
      <c r="A39" s="2"/>
      <c r="B39" s="130"/>
      <c r="C39" s="130"/>
      <c r="D39" s="130"/>
      <c r="E39" s="130"/>
      <c r="F39" s="130"/>
      <c r="G39" s="130"/>
      <c r="H39" s="130"/>
      <c r="I39" s="130"/>
      <c r="J39" s="130"/>
      <c r="K39" s="130"/>
      <c r="L39" s="130"/>
      <c r="M39" s="37"/>
      <c r="N39" s="130"/>
      <c r="O39" s="9" t="s">
        <v>68</v>
      </c>
      <c r="P39" s="130"/>
    </row>
    <row r="40" spans="1:40" ht="12.75">
      <c r="A40" s="2"/>
      <c r="B40" s="130"/>
      <c r="C40" s="130"/>
      <c r="D40" s="130"/>
      <c r="E40" s="130"/>
      <c r="F40" s="130"/>
      <c r="G40" s="130"/>
      <c r="H40" s="130"/>
      <c r="I40" s="130"/>
      <c r="J40" s="130"/>
      <c r="K40" s="130"/>
      <c r="L40" s="130"/>
      <c r="M40" s="37"/>
      <c r="O40" s="9" t="s">
        <v>56</v>
      </c>
      <c r="AN40" s="1" t="e">
        <f>#REF!+1</f>
        <v>#REF!</v>
      </c>
    </row>
    <row r="41" spans="1:15" ht="12.75">
      <c r="A41" s="2"/>
      <c r="B41" s="130"/>
      <c r="C41" s="130"/>
      <c r="D41" s="130"/>
      <c r="E41" s="130"/>
      <c r="F41" s="130"/>
      <c r="G41" s="130"/>
      <c r="H41" s="130"/>
      <c r="I41" s="130"/>
      <c r="J41" s="130"/>
      <c r="K41" s="130"/>
      <c r="L41" s="130"/>
      <c r="M41" s="37"/>
      <c r="O41" s="9" t="s">
        <v>46</v>
      </c>
    </row>
    <row r="42" spans="1:15" ht="13.5" thickBot="1">
      <c r="A42" s="2"/>
      <c r="B42" s="130"/>
      <c r="C42" s="130"/>
      <c r="D42" s="130"/>
      <c r="E42" s="130"/>
      <c r="F42" s="130"/>
      <c r="G42" s="130"/>
      <c r="H42" s="130"/>
      <c r="I42" s="130"/>
      <c r="J42" s="130"/>
      <c r="K42" s="130"/>
      <c r="L42" s="130"/>
      <c r="M42" s="37"/>
      <c r="O42" s="130" t="s">
        <v>47</v>
      </c>
    </row>
    <row r="43" spans="1:15" ht="13.5" hidden="1" thickBot="1">
      <c r="A43" s="2"/>
      <c r="B43" s="130"/>
      <c r="C43" s="130"/>
      <c r="D43" s="130"/>
      <c r="E43" s="130"/>
      <c r="F43" s="130"/>
      <c r="G43" s="130"/>
      <c r="H43" s="130"/>
      <c r="I43" s="130"/>
      <c r="J43" s="130"/>
      <c r="K43" s="130"/>
      <c r="L43" s="130"/>
      <c r="M43" s="37"/>
      <c r="O43" s="130" t="s">
        <v>81</v>
      </c>
    </row>
    <row r="44" spans="1:15" ht="13.5" hidden="1" thickBot="1">
      <c r="A44" s="2"/>
      <c r="B44" s="130"/>
      <c r="C44" s="130"/>
      <c r="D44" s="130"/>
      <c r="E44" s="130"/>
      <c r="F44" s="130"/>
      <c r="G44" s="130"/>
      <c r="H44" s="130"/>
      <c r="I44" s="130"/>
      <c r="J44" s="130"/>
      <c r="K44" s="130"/>
      <c r="L44" s="130"/>
      <c r="M44" s="37"/>
      <c r="O44" s="21" t="s">
        <v>84</v>
      </c>
    </row>
    <row r="45" spans="1:15" ht="13.5" hidden="1" thickBot="1">
      <c r="A45" s="2"/>
      <c r="B45" s="130"/>
      <c r="C45" s="130"/>
      <c r="D45" s="130"/>
      <c r="E45" s="130"/>
      <c r="F45" s="130"/>
      <c r="G45" s="130"/>
      <c r="H45" s="130"/>
      <c r="I45" s="130"/>
      <c r="J45" s="130"/>
      <c r="K45" s="130"/>
      <c r="L45" s="130"/>
      <c r="M45" s="37"/>
      <c r="O45" s="130" t="s">
        <v>86</v>
      </c>
    </row>
    <row r="46" spans="1:15" ht="13.5" hidden="1" thickBot="1">
      <c r="A46" s="2"/>
      <c r="B46" s="130"/>
      <c r="C46" s="130"/>
      <c r="D46" s="130"/>
      <c r="E46" s="130"/>
      <c r="F46" s="130"/>
      <c r="G46" s="130"/>
      <c r="H46" s="130"/>
      <c r="I46" s="130"/>
      <c r="J46" s="130"/>
      <c r="K46" s="130"/>
      <c r="L46" s="130"/>
      <c r="M46" s="37"/>
      <c r="O46" s="130" t="s">
        <v>95</v>
      </c>
    </row>
    <row r="47" spans="1:15" ht="13.5" hidden="1" thickBot="1">
      <c r="A47" s="2"/>
      <c r="B47" s="130"/>
      <c r="C47" s="130"/>
      <c r="D47" s="130"/>
      <c r="E47" s="130"/>
      <c r="F47" s="130"/>
      <c r="G47" s="130"/>
      <c r="H47" s="130"/>
      <c r="I47" s="130"/>
      <c r="J47" s="130"/>
      <c r="K47" s="130"/>
      <c r="L47" s="130"/>
      <c r="M47" s="37"/>
      <c r="O47" s="130" t="s">
        <v>85</v>
      </c>
    </row>
    <row r="48" spans="1:15" ht="13.5" hidden="1" thickBot="1">
      <c r="A48" s="2"/>
      <c r="B48" s="130"/>
      <c r="C48" s="130"/>
      <c r="D48" s="130"/>
      <c r="E48" s="130"/>
      <c r="F48" s="130"/>
      <c r="G48" s="130"/>
      <c r="H48" s="130"/>
      <c r="I48" s="130"/>
      <c r="J48" s="130"/>
      <c r="K48" s="130"/>
      <c r="L48" s="130"/>
      <c r="M48" s="37"/>
      <c r="O48" s="130" t="s">
        <v>97</v>
      </c>
    </row>
    <row r="49" spans="1:40" ht="28.5" customHeight="1" hidden="1">
      <c r="A49" s="2"/>
      <c r="B49" s="130"/>
      <c r="C49" s="130"/>
      <c r="D49" s="130"/>
      <c r="E49" s="130"/>
      <c r="F49" s="130"/>
      <c r="G49" s="130"/>
      <c r="H49" s="130"/>
      <c r="I49" s="130"/>
      <c r="J49" s="130"/>
      <c r="K49" s="130"/>
      <c r="L49" s="130"/>
      <c r="M49" s="37"/>
      <c r="O49" s="130" t="s">
        <v>98</v>
      </c>
      <c r="AN49" s="1" t="e">
        <f>AN40+1</f>
        <v>#REF!</v>
      </c>
    </row>
    <row r="50" spans="1:40" ht="19.5" customHeight="1" hidden="1">
      <c r="A50" s="2"/>
      <c r="B50" s="130"/>
      <c r="C50" s="130"/>
      <c r="D50" s="130"/>
      <c r="E50" s="130"/>
      <c r="F50" s="130"/>
      <c r="G50" s="130"/>
      <c r="H50" s="130"/>
      <c r="I50" s="130"/>
      <c r="J50" s="130"/>
      <c r="K50" s="130"/>
      <c r="L50" s="130"/>
      <c r="M50" s="37"/>
      <c r="O50" s="130" t="s">
        <v>99</v>
      </c>
      <c r="AN50" s="1" t="e">
        <f aca="true" t="shared" si="0" ref="AN50:AN67">AN49+1</f>
        <v>#REF!</v>
      </c>
    </row>
    <row r="51" spans="1:40" ht="13.5" hidden="1" thickBot="1">
      <c r="A51" s="2"/>
      <c r="B51" s="130"/>
      <c r="C51" s="130"/>
      <c r="D51" s="130"/>
      <c r="E51" s="130"/>
      <c r="F51" s="130"/>
      <c r="G51" s="130"/>
      <c r="H51" s="130"/>
      <c r="I51" s="130"/>
      <c r="J51" s="130"/>
      <c r="K51" s="130"/>
      <c r="L51" s="130"/>
      <c r="M51" s="37"/>
      <c r="O51" s="130" t="s">
        <v>100</v>
      </c>
      <c r="AN51" s="1" t="e">
        <f t="shared" si="0"/>
        <v>#REF!</v>
      </c>
    </row>
    <row r="52" spans="1:40" ht="13.5" hidden="1" thickBot="1">
      <c r="A52" s="2"/>
      <c r="B52" s="130"/>
      <c r="C52" s="130"/>
      <c r="D52" s="130"/>
      <c r="E52" s="130"/>
      <c r="F52" s="130"/>
      <c r="G52" s="130"/>
      <c r="H52" s="130"/>
      <c r="I52" s="130"/>
      <c r="J52" s="130"/>
      <c r="K52" s="130"/>
      <c r="L52" s="130"/>
      <c r="M52" s="37"/>
      <c r="O52" s="130" t="s">
        <v>140</v>
      </c>
      <c r="AN52" s="1" t="e">
        <f t="shared" si="0"/>
        <v>#REF!</v>
      </c>
    </row>
    <row r="53" spans="1:40" ht="13.5" hidden="1" thickBot="1">
      <c r="A53" s="2"/>
      <c r="B53" s="130"/>
      <c r="C53" s="130"/>
      <c r="D53" s="130"/>
      <c r="E53" s="130"/>
      <c r="F53" s="130"/>
      <c r="G53" s="130"/>
      <c r="H53" s="130"/>
      <c r="I53" s="130"/>
      <c r="J53" s="130"/>
      <c r="K53" s="130"/>
      <c r="L53" s="130"/>
      <c r="M53" s="37"/>
      <c r="O53" s="130" t="s">
        <v>103</v>
      </c>
      <c r="AN53" s="1" t="e">
        <f t="shared" si="0"/>
        <v>#REF!</v>
      </c>
    </row>
    <row r="54" spans="1:40" ht="13.5" hidden="1" thickBot="1">
      <c r="A54" s="2"/>
      <c r="B54" s="130"/>
      <c r="C54" s="130"/>
      <c r="D54" s="130"/>
      <c r="E54" s="130"/>
      <c r="F54" s="130"/>
      <c r="G54" s="130"/>
      <c r="H54" s="130"/>
      <c r="I54" s="130"/>
      <c r="J54" s="130"/>
      <c r="K54" s="130"/>
      <c r="L54" s="130"/>
      <c r="M54" s="37"/>
      <c r="O54" s="130" t="s">
        <v>102</v>
      </c>
      <c r="AN54" s="1" t="e">
        <f t="shared" si="0"/>
        <v>#REF!</v>
      </c>
    </row>
    <row r="55" spans="1:40" ht="16.5" customHeight="1" hidden="1" thickBot="1">
      <c r="A55" s="2"/>
      <c r="B55" s="130"/>
      <c r="C55" s="130"/>
      <c r="D55" s="130"/>
      <c r="E55" s="130"/>
      <c r="F55" s="130"/>
      <c r="G55" s="130"/>
      <c r="H55" s="130"/>
      <c r="I55" s="130"/>
      <c r="J55" s="130"/>
      <c r="K55" s="130"/>
      <c r="L55" s="130"/>
      <c r="M55" s="37"/>
      <c r="O55" s="21" t="s">
        <v>107</v>
      </c>
      <c r="AN55" s="1" t="e">
        <f t="shared" si="0"/>
        <v>#REF!</v>
      </c>
    </row>
    <row r="56" spans="1:40" ht="13.5" customHeight="1" thickBot="1">
      <c r="A56" s="320" t="s">
        <v>37</v>
      </c>
      <c r="B56" s="321"/>
      <c r="C56" s="321"/>
      <c r="D56" s="321"/>
      <c r="E56" s="321"/>
      <c r="F56" s="321"/>
      <c r="G56" s="321"/>
      <c r="H56" s="321"/>
      <c r="I56" s="321"/>
      <c r="J56" s="321"/>
      <c r="K56" s="321"/>
      <c r="L56" s="321"/>
      <c r="M56" s="322"/>
      <c r="O56" s="130" t="s">
        <v>109</v>
      </c>
      <c r="AN56" s="1" t="e">
        <f>#REF!+1</f>
        <v>#REF!</v>
      </c>
    </row>
    <row r="57" spans="1:40" ht="13.5" thickBot="1">
      <c r="A57" s="2"/>
      <c r="B57" s="130"/>
      <c r="C57" s="130"/>
      <c r="D57" s="130"/>
      <c r="E57" s="130"/>
      <c r="F57" s="130"/>
      <c r="G57" s="130"/>
      <c r="H57" s="130"/>
      <c r="I57" s="130"/>
      <c r="J57" s="130"/>
      <c r="K57" s="130"/>
      <c r="L57" s="130"/>
      <c r="M57" s="37"/>
      <c r="O57" s="130" t="s">
        <v>110</v>
      </c>
      <c r="AN57" s="1" t="e">
        <f t="shared" si="0"/>
        <v>#REF!</v>
      </c>
    </row>
    <row r="58" spans="1:40" ht="25.5" customHeight="1" thickBot="1">
      <c r="A58" s="323" t="s">
        <v>38</v>
      </c>
      <c r="B58" s="325" t="s">
        <v>39</v>
      </c>
      <c r="C58" s="326"/>
      <c r="D58" s="326"/>
      <c r="E58" s="327"/>
      <c r="F58" s="331" t="s">
        <v>90</v>
      </c>
      <c r="G58" s="332"/>
      <c r="H58" s="325" t="s">
        <v>40</v>
      </c>
      <c r="I58" s="326"/>
      <c r="J58" s="326"/>
      <c r="K58" s="326"/>
      <c r="L58" s="326"/>
      <c r="M58" s="327"/>
      <c r="O58" s="1" t="s">
        <v>123</v>
      </c>
      <c r="AN58" s="1" t="e">
        <f t="shared" si="0"/>
        <v>#REF!</v>
      </c>
    </row>
    <row r="59" spans="1:15" ht="25.5" customHeight="1" thickBot="1">
      <c r="A59" s="324"/>
      <c r="B59" s="328"/>
      <c r="C59" s="329"/>
      <c r="D59" s="329"/>
      <c r="E59" s="330"/>
      <c r="F59" s="6" t="s">
        <v>91</v>
      </c>
      <c r="G59" s="34" t="s">
        <v>92</v>
      </c>
      <c r="H59" s="328"/>
      <c r="I59" s="329"/>
      <c r="J59" s="329"/>
      <c r="K59" s="329"/>
      <c r="L59" s="329"/>
      <c r="M59" s="330"/>
      <c r="O59" s="1" t="s">
        <v>111</v>
      </c>
    </row>
    <row r="60" spans="1:40" ht="63.75" customHeight="1" thickBot="1">
      <c r="A60" s="10" t="s">
        <v>33</v>
      </c>
      <c r="B60" s="445" t="s">
        <v>311</v>
      </c>
      <c r="C60" s="446"/>
      <c r="D60" s="446"/>
      <c r="E60" s="447"/>
      <c r="F60" s="28"/>
      <c r="G60" s="74" t="s">
        <v>249</v>
      </c>
      <c r="H60" s="287"/>
      <c r="I60" s="288"/>
      <c r="J60" s="288"/>
      <c r="K60" s="288"/>
      <c r="L60" s="288"/>
      <c r="M60" s="289"/>
      <c r="AN60" s="1" t="e">
        <f>AN58+1</f>
        <v>#REF!</v>
      </c>
    </row>
    <row r="61" spans="1:40" ht="41.25" customHeight="1" thickBot="1">
      <c r="A61" s="10" t="s">
        <v>34</v>
      </c>
      <c r="B61" s="445" t="s">
        <v>332</v>
      </c>
      <c r="C61" s="446"/>
      <c r="D61" s="446"/>
      <c r="E61" s="447"/>
      <c r="F61" s="28"/>
      <c r="G61" s="74" t="s">
        <v>249</v>
      </c>
      <c r="H61" s="287"/>
      <c r="I61" s="288"/>
      <c r="J61" s="288"/>
      <c r="K61" s="288"/>
      <c r="L61" s="288"/>
      <c r="M61" s="289"/>
      <c r="AN61" s="1" t="e">
        <f>AN60+1</f>
        <v>#REF!</v>
      </c>
    </row>
    <row r="62" spans="1:40" ht="41.25" customHeight="1" thickBot="1">
      <c r="A62" s="10" t="s">
        <v>41</v>
      </c>
      <c r="B62" s="445" t="s">
        <v>348</v>
      </c>
      <c r="C62" s="446"/>
      <c r="D62" s="446"/>
      <c r="E62" s="447"/>
      <c r="F62" s="28"/>
      <c r="G62" s="74" t="s">
        <v>249</v>
      </c>
      <c r="H62" s="287"/>
      <c r="I62" s="288"/>
      <c r="J62" s="288"/>
      <c r="K62" s="288"/>
      <c r="L62" s="288"/>
      <c r="M62" s="289"/>
      <c r="AN62" s="1" t="e">
        <f>#REF!+1</f>
        <v>#REF!</v>
      </c>
    </row>
    <row r="63" spans="1:40" ht="192" customHeight="1" thickBot="1">
      <c r="A63" s="10" t="s">
        <v>36</v>
      </c>
      <c r="B63" s="500" t="s">
        <v>380</v>
      </c>
      <c r="C63" s="501"/>
      <c r="D63" s="501"/>
      <c r="E63" s="502"/>
      <c r="F63" s="286"/>
      <c r="G63" s="303" t="s">
        <v>249</v>
      </c>
      <c r="H63" s="317" t="s">
        <v>373</v>
      </c>
      <c r="I63" s="318"/>
      <c r="J63" s="318"/>
      <c r="K63" s="318"/>
      <c r="L63" s="318"/>
      <c r="M63" s="319"/>
      <c r="AN63" s="1" t="e">
        <f>AN62+1</f>
        <v>#REF!</v>
      </c>
    </row>
    <row r="64" spans="1:40" ht="78" customHeight="1" thickBot="1">
      <c r="A64" s="10" t="s">
        <v>42</v>
      </c>
      <c r="B64" s="317" t="s">
        <v>381</v>
      </c>
      <c r="C64" s="318"/>
      <c r="D64" s="318"/>
      <c r="E64" s="319"/>
      <c r="F64" s="28"/>
      <c r="G64" s="292" t="s">
        <v>353</v>
      </c>
      <c r="H64" s="309"/>
      <c r="I64" s="310"/>
      <c r="J64" s="310"/>
      <c r="K64" s="310"/>
      <c r="L64" s="310"/>
      <c r="M64" s="311"/>
      <c r="AN64" s="1" t="e">
        <f>#REF!+1</f>
        <v>#REF!</v>
      </c>
    </row>
    <row r="65" spans="1:40" ht="24.75" customHeight="1">
      <c r="A65" s="130"/>
      <c r="B65" s="304"/>
      <c r="C65" s="304"/>
      <c r="D65" s="304"/>
      <c r="E65" s="304"/>
      <c r="F65" s="304"/>
      <c r="G65" s="304"/>
      <c r="H65" s="304"/>
      <c r="I65" s="304"/>
      <c r="J65" s="304"/>
      <c r="K65" s="304"/>
      <c r="L65" s="304"/>
      <c r="M65" s="304"/>
      <c r="AN65" s="1" t="e">
        <f t="shared" si="0"/>
        <v>#REF!</v>
      </c>
    </row>
    <row r="66" spans="1:40" ht="24.75" customHeight="1" hidden="1">
      <c r="A66" s="130"/>
      <c r="B66" s="304"/>
      <c r="C66" s="304"/>
      <c r="D66" s="304"/>
      <c r="E66" s="304"/>
      <c r="F66" s="304"/>
      <c r="G66" s="304"/>
      <c r="H66" s="304"/>
      <c r="I66" s="304"/>
      <c r="J66" s="304"/>
      <c r="K66" s="304"/>
      <c r="L66" s="304"/>
      <c r="M66" s="304"/>
      <c r="AN66" s="1" t="e">
        <f t="shared" si="0"/>
        <v>#REF!</v>
      </c>
    </row>
    <row r="67" spans="1:40" ht="24.75" customHeight="1" hidden="1">
      <c r="A67" s="130"/>
      <c r="B67" s="304"/>
      <c r="C67" s="304"/>
      <c r="D67" s="304"/>
      <c r="E67" s="304"/>
      <c r="F67" s="304"/>
      <c r="G67" s="304"/>
      <c r="H67" s="304"/>
      <c r="I67" s="304"/>
      <c r="J67" s="304"/>
      <c r="K67" s="304"/>
      <c r="L67" s="304"/>
      <c r="M67" s="304"/>
      <c r="AN67" s="1" t="e">
        <f t="shared" si="0"/>
        <v>#REF!</v>
      </c>
    </row>
    <row r="68" spans="1:13" ht="24.75" customHeight="1" hidden="1">
      <c r="A68" s="130"/>
      <c r="B68" s="304"/>
      <c r="C68" s="304"/>
      <c r="D68" s="304"/>
      <c r="E68" s="304"/>
      <c r="F68" s="304"/>
      <c r="G68" s="304"/>
      <c r="H68" s="304"/>
      <c r="I68" s="304"/>
      <c r="J68" s="304"/>
      <c r="K68" s="304"/>
      <c r="L68" s="304"/>
      <c r="M68" s="304"/>
    </row>
    <row r="69" spans="1:13" ht="24.75" customHeight="1" hidden="1">
      <c r="A69" s="130"/>
      <c r="B69" s="304"/>
      <c r="C69" s="304"/>
      <c r="D69" s="304"/>
      <c r="E69" s="304"/>
      <c r="F69" s="304"/>
      <c r="G69" s="304"/>
      <c r="H69" s="304"/>
      <c r="I69" s="304"/>
      <c r="J69" s="304"/>
      <c r="K69" s="304"/>
      <c r="L69" s="304"/>
      <c r="M69" s="304"/>
    </row>
    <row r="70" spans="1:13" ht="12.75" hidden="1">
      <c r="A70" s="130"/>
      <c r="B70" s="130"/>
      <c r="C70" s="130"/>
      <c r="D70" s="130"/>
      <c r="E70" s="130"/>
      <c r="F70" s="130"/>
      <c r="G70" s="130"/>
      <c r="H70" s="130"/>
      <c r="I70" s="130"/>
      <c r="J70" s="130"/>
      <c r="K70" s="130"/>
      <c r="L70" s="130"/>
      <c r="M70" s="130"/>
    </row>
    <row r="85" spans="2:11" ht="15" hidden="1">
      <c r="B85" s="130"/>
      <c r="C85" s="130"/>
      <c r="D85" s="130"/>
      <c r="E85" s="130"/>
      <c r="F85" s="305"/>
      <c r="G85" s="305"/>
      <c r="H85" s="305"/>
      <c r="I85" s="11" t="s">
        <v>43</v>
      </c>
      <c r="K85" s="12"/>
    </row>
    <row r="86" spans="2:11" ht="15" hidden="1">
      <c r="B86" s="130"/>
      <c r="C86" s="130"/>
      <c r="D86" s="130"/>
      <c r="E86" s="130"/>
      <c r="F86" s="305"/>
      <c r="G86" s="305"/>
      <c r="H86" s="305"/>
      <c r="I86" s="11" t="s">
        <v>44</v>
      </c>
      <c r="K86" s="12"/>
    </row>
    <row r="87" spans="2:11" ht="15" hidden="1">
      <c r="B87" s="130"/>
      <c r="C87" s="130"/>
      <c r="D87" s="130"/>
      <c r="E87" s="130"/>
      <c r="F87" s="305"/>
      <c r="G87" s="305"/>
      <c r="H87" s="305"/>
      <c r="I87" s="11" t="s">
        <v>45</v>
      </c>
      <c r="K87" s="12"/>
    </row>
    <row r="88" spans="2:11" ht="15" hidden="1">
      <c r="B88" s="130"/>
      <c r="C88" s="130"/>
      <c r="D88" s="130"/>
      <c r="E88" s="130"/>
      <c r="F88" s="305"/>
      <c r="G88" s="305"/>
      <c r="H88" s="305"/>
      <c r="K88" s="12"/>
    </row>
    <row r="89" spans="2:11" ht="15" hidden="1">
      <c r="B89" s="130"/>
      <c r="C89" s="130"/>
      <c r="D89" s="130"/>
      <c r="E89" s="130"/>
      <c r="F89" s="305"/>
      <c r="G89" s="305"/>
      <c r="H89" s="305"/>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8">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F30:H30"/>
    <mergeCell ref="A32:M32"/>
    <mergeCell ref="A56:M56"/>
    <mergeCell ref="A58:A59"/>
    <mergeCell ref="B58:E59"/>
    <mergeCell ref="F58:G58"/>
    <mergeCell ref="H58:M59"/>
    <mergeCell ref="B64:E64"/>
    <mergeCell ref="H64:M64"/>
    <mergeCell ref="B60:E60"/>
    <mergeCell ref="B61:E61"/>
    <mergeCell ref="B62:E62"/>
    <mergeCell ref="B63:E63"/>
    <mergeCell ref="H63:M63"/>
    <mergeCell ref="B65:I65"/>
    <mergeCell ref="J65:M65"/>
    <mergeCell ref="B66:I66"/>
    <mergeCell ref="J66:M66"/>
    <mergeCell ref="B67:I67"/>
    <mergeCell ref="J67:M67"/>
    <mergeCell ref="F88:H89"/>
    <mergeCell ref="B68:I68"/>
    <mergeCell ref="J68:M68"/>
    <mergeCell ref="B69:I69"/>
    <mergeCell ref="J69:M69"/>
    <mergeCell ref="F85:H86"/>
    <mergeCell ref="F87:H87"/>
  </mergeCells>
  <conditionalFormatting sqref="F38">
    <cfRule type="cellIs" priority="4" dxfId="2" operator="between">
      <formula>$L$30</formula>
      <formula>$M$30</formula>
    </cfRule>
    <cfRule type="cellIs" priority="5" dxfId="1" operator="between">
      <formula>$L$29</formula>
      <formula>$M$29</formula>
    </cfRule>
    <cfRule type="cellIs" priority="6" dxfId="0" operator="between">
      <formula>'GTH-14 Incidencia_EL'!#REF!</formula>
      <formula>$M$28</formula>
    </cfRule>
  </conditionalFormatting>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'GTH-14 Incidencia_EL'!#REF!</formula>
      <formula>$M$27</formula>
    </cfRule>
  </conditionalFormatting>
  <dataValidations count="8">
    <dataValidation type="list" allowBlank="1" showInputMessage="1" showErrorMessage="1" sqref="C9:M9">
      <formula1>$O$39:$O$41</formula1>
    </dataValidation>
    <dataValidation type="list" allowBlank="1" showInputMessage="1" showErrorMessage="1" sqref="C14:M14">
      <formula1>$O$56:$O$59</formula1>
    </dataValidation>
    <dataValidation type="list" allowBlank="1" showInputMessage="1" showErrorMessage="1" sqref="C7:H7">
      <formula1>$O$23:$O$38</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5.xml><?xml version="1.0" encoding="utf-8"?>
<worksheet xmlns="http://schemas.openxmlformats.org/spreadsheetml/2006/main" xmlns:r="http://schemas.openxmlformats.org/officeDocument/2006/relationships">
  <dimension ref="A1:AN158"/>
  <sheetViews>
    <sheetView showGridLines="0" tabSelected="1" view="pageBreakPreview" zoomScale="80" zoomScaleNormal="80" zoomScaleSheetLayoutView="80" zoomScalePageLayoutView="0" workbookViewId="0" topLeftCell="A1">
      <selection activeCell="K35" sqref="K35"/>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200</v>
      </c>
      <c r="D11" s="376"/>
      <c r="E11" s="376"/>
      <c r="F11" s="376"/>
      <c r="G11" s="376"/>
      <c r="H11" s="376"/>
      <c r="I11" s="376"/>
      <c r="J11" s="376"/>
      <c r="K11" s="24" t="s">
        <v>82</v>
      </c>
      <c r="L11" s="408" t="s">
        <v>283</v>
      </c>
      <c r="M11" s="409"/>
      <c r="O11" s="130" t="s">
        <v>21</v>
      </c>
    </row>
    <row r="12" spans="1:15" ht="38.25" customHeight="1" thickBot="1">
      <c r="A12" s="331" t="s">
        <v>9</v>
      </c>
      <c r="B12" s="332"/>
      <c r="C12" s="369" t="s">
        <v>220</v>
      </c>
      <c r="D12" s="370"/>
      <c r="E12" s="370"/>
      <c r="F12" s="370"/>
      <c r="G12" s="370"/>
      <c r="H12" s="370"/>
      <c r="I12" s="370"/>
      <c r="J12" s="370"/>
      <c r="K12" s="370"/>
      <c r="L12" s="370"/>
      <c r="M12" s="371"/>
      <c r="O12" s="130" t="s">
        <v>0</v>
      </c>
    </row>
    <row r="13" spans="1:15" ht="33" customHeight="1" thickBot="1">
      <c r="A13" s="331" t="s">
        <v>96</v>
      </c>
      <c r="B13" s="332"/>
      <c r="C13" s="369" t="s">
        <v>201</v>
      </c>
      <c r="D13" s="498"/>
      <c r="E13" s="498"/>
      <c r="F13" s="498"/>
      <c r="G13" s="498"/>
      <c r="H13" s="498"/>
      <c r="I13" s="498"/>
      <c r="J13" s="498"/>
      <c r="K13" s="498"/>
      <c r="L13" s="498"/>
      <c r="M13" s="499"/>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33"/>
      <c r="B18" s="335"/>
      <c r="C18" s="333"/>
      <c r="D18" s="335"/>
      <c r="E18" s="127" t="s">
        <v>14</v>
      </c>
      <c r="F18" s="325" t="s">
        <v>15</v>
      </c>
      <c r="G18" s="326"/>
      <c r="H18" s="327"/>
      <c r="I18" s="124" t="s">
        <v>16</v>
      </c>
      <c r="J18" s="325" t="s">
        <v>136</v>
      </c>
      <c r="K18" s="326"/>
      <c r="L18" s="327"/>
      <c r="M18" s="127" t="s">
        <v>17</v>
      </c>
      <c r="O18" s="130" t="s">
        <v>27</v>
      </c>
    </row>
    <row r="19" spans="1:15" ht="40.5" customHeight="1">
      <c r="A19" s="475" t="s">
        <v>252</v>
      </c>
      <c r="B19" s="476"/>
      <c r="C19" s="481" t="s">
        <v>85</v>
      </c>
      <c r="D19" s="482"/>
      <c r="E19" s="139">
        <v>1</v>
      </c>
      <c r="F19" s="487" t="s">
        <v>202</v>
      </c>
      <c r="G19" s="476"/>
      <c r="H19" s="476"/>
      <c r="I19" s="139" t="s">
        <v>95</v>
      </c>
      <c r="J19" s="488" t="s">
        <v>203</v>
      </c>
      <c r="K19" s="488"/>
      <c r="L19" s="488"/>
      <c r="M19" s="118" t="s">
        <v>21</v>
      </c>
      <c r="O19" s="130"/>
    </row>
    <row r="20" spans="1:15" ht="40.5" customHeight="1">
      <c r="A20" s="477"/>
      <c r="B20" s="478"/>
      <c r="C20" s="483"/>
      <c r="D20" s="484"/>
      <c r="E20" s="140">
        <v>2</v>
      </c>
      <c r="F20" s="489" t="s">
        <v>150</v>
      </c>
      <c r="G20" s="478"/>
      <c r="H20" s="478"/>
      <c r="I20" s="140" t="s">
        <v>95</v>
      </c>
      <c r="J20" s="490" t="s">
        <v>148</v>
      </c>
      <c r="K20" s="491"/>
      <c r="L20" s="491"/>
      <c r="M20" s="120" t="s">
        <v>21</v>
      </c>
      <c r="O20" s="130"/>
    </row>
    <row r="21" spans="1:15" ht="40.5" customHeight="1" thickBot="1">
      <c r="A21" s="479"/>
      <c r="B21" s="480"/>
      <c r="C21" s="485"/>
      <c r="D21" s="486"/>
      <c r="E21" s="121">
        <v>3</v>
      </c>
      <c r="F21" s="492" t="s">
        <v>253</v>
      </c>
      <c r="G21" s="493"/>
      <c r="H21" s="494"/>
      <c r="I21" s="121" t="s">
        <v>95</v>
      </c>
      <c r="J21" s="495" t="s">
        <v>159</v>
      </c>
      <c r="K21" s="496"/>
      <c r="L21" s="497"/>
      <c r="M21" s="119" t="s">
        <v>21</v>
      </c>
      <c r="O21" s="130"/>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40">
        <v>0.12</v>
      </c>
      <c r="G23" s="6" t="s">
        <v>137</v>
      </c>
      <c r="H23" s="70" t="s">
        <v>124</v>
      </c>
      <c r="I23" s="6" t="s">
        <v>104</v>
      </c>
      <c r="J23" s="89" t="s">
        <v>124</v>
      </c>
      <c r="K23" s="6" t="s">
        <v>105</v>
      </c>
      <c r="L23" s="403" t="s">
        <v>124</v>
      </c>
      <c r="M23" s="404"/>
      <c r="O23" s="20" t="s">
        <v>48</v>
      </c>
      <c r="AN23" s="1">
        <f>AN22+1</f>
        <v>2003</v>
      </c>
    </row>
    <row r="24" spans="1:15" ht="16.5" customHeight="1" thickBot="1">
      <c r="A24" s="323" t="s">
        <v>26</v>
      </c>
      <c r="B24" s="354" t="s">
        <v>21</v>
      </c>
      <c r="C24" s="323" t="s">
        <v>75</v>
      </c>
      <c r="D24" s="354" t="s">
        <v>21</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55"/>
      <c r="E27" s="130"/>
      <c r="F27" s="130"/>
      <c r="G27" s="130"/>
      <c r="H27" s="130"/>
      <c r="I27" s="130"/>
      <c r="J27" s="130"/>
      <c r="K27" s="130"/>
      <c r="L27" s="130"/>
      <c r="M27" s="37"/>
      <c r="O27" s="20"/>
      <c r="AN27" s="1" t="e">
        <f>#REF!+1</f>
        <v>#REF!</v>
      </c>
    </row>
    <row r="28" spans="1:40" ht="24.75" customHeight="1" thickBot="1">
      <c r="A28" s="325" t="s">
        <v>94</v>
      </c>
      <c r="B28" s="326"/>
      <c r="C28" s="327"/>
      <c r="D28" s="336" t="s">
        <v>77</v>
      </c>
      <c r="E28" s="337"/>
      <c r="F28" s="53">
        <v>0</v>
      </c>
      <c r="G28" s="25" t="s">
        <v>87</v>
      </c>
      <c r="H28" s="54">
        <v>0.03</v>
      </c>
      <c r="I28" s="50" t="s">
        <v>88</v>
      </c>
      <c r="J28" s="23"/>
      <c r="K28" s="23"/>
      <c r="L28" s="51"/>
      <c r="M28" s="52"/>
      <c r="O28" s="20" t="s">
        <v>62</v>
      </c>
      <c r="AN28" s="1" t="e">
        <f>AN27+1</f>
        <v>#REF!</v>
      </c>
    </row>
    <row r="29" spans="1:40" ht="24.75" customHeight="1" thickBot="1">
      <c r="A29" s="333"/>
      <c r="B29" s="334"/>
      <c r="C29" s="335"/>
      <c r="D29" s="345" t="s">
        <v>78</v>
      </c>
      <c r="E29" s="346"/>
      <c r="F29" s="56">
        <v>0.031</v>
      </c>
      <c r="G29" s="26" t="s">
        <v>87</v>
      </c>
      <c r="H29" s="57">
        <v>0.08</v>
      </c>
      <c r="I29" s="397" t="s">
        <v>172</v>
      </c>
      <c r="J29" s="398"/>
      <c r="K29" s="398"/>
      <c r="L29" s="398"/>
      <c r="M29" s="399"/>
      <c r="O29" s="20" t="s">
        <v>51</v>
      </c>
      <c r="AN29" s="1" t="e">
        <f>#REF!+1</f>
        <v>#REF!</v>
      </c>
    </row>
    <row r="30" spans="1:40" ht="24.75" customHeight="1" thickBot="1">
      <c r="A30" s="328"/>
      <c r="B30" s="329"/>
      <c r="C30" s="330"/>
      <c r="D30" s="347" t="s">
        <v>79</v>
      </c>
      <c r="E30" s="348"/>
      <c r="F30" s="453" t="s">
        <v>284</v>
      </c>
      <c r="G30" s="454"/>
      <c r="H30" s="455"/>
      <c r="I30" s="400"/>
      <c r="J30" s="401"/>
      <c r="K30" s="401"/>
      <c r="L30" s="401"/>
      <c r="M30" s="402"/>
      <c r="O30" s="20" t="s">
        <v>52</v>
      </c>
      <c r="AN30" s="1" t="e">
        <f>#REF!+1</f>
        <v>#REF!</v>
      </c>
    </row>
    <row r="31" spans="1:40" ht="12.75">
      <c r="A31" s="2"/>
      <c r="B31" s="130"/>
      <c r="C31" s="130"/>
      <c r="D31" s="130"/>
      <c r="E31" s="130"/>
      <c r="F31" s="130"/>
      <c r="G31" s="130"/>
      <c r="H31" s="130"/>
      <c r="I31" s="130"/>
      <c r="J31" s="130"/>
      <c r="K31" s="130"/>
      <c r="L31" s="130"/>
      <c r="M31" s="37"/>
      <c r="O31" s="20" t="s">
        <v>139</v>
      </c>
      <c r="AN31" s="1" t="e">
        <f>#REF!+1</f>
        <v>#REF!</v>
      </c>
    </row>
    <row r="32" spans="15:40" ht="13.5" customHeight="1" thickBot="1">
      <c r="O32" s="20" t="s">
        <v>64</v>
      </c>
      <c r="AN32" s="1" t="e">
        <f>AN31+1</f>
        <v>#REF!</v>
      </c>
    </row>
    <row r="33" spans="1:40" ht="13.5" thickBot="1">
      <c r="A33" s="320" t="s">
        <v>30</v>
      </c>
      <c r="B33" s="321"/>
      <c r="C33" s="321"/>
      <c r="D33" s="321"/>
      <c r="E33" s="321"/>
      <c r="F33" s="321"/>
      <c r="G33" s="321"/>
      <c r="H33" s="321"/>
      <c r="I33" s="321"/>
      <c r="J33" s="321"/>
      <c r="K33" s="321"/>
      <c r="L33" s="321"/>
      <c r="M33" s="322"/>
      <c r="O33" s="20" t="s">
        <v>54</v>
      </c>
      <c r="AN33" s="1" t="e">
        <f>AN32+1</f>
        <v>#REF!</v>
      </c>
    </row>
    <row r="34" spans="1:15" ht="13.5" thickBot="1">
      <c r="A34" s="138"/>
      <c r="B34" s="108"/>
      <c r="C34" s="108"/>
      <c r="D34" s="105"/>
      <c r="E34" s="105"/>
      <c r="F34" s="105"/>
      <c r="G34" s="108"/>
      <c r="H34" s="106"/>
      <c r="I34" s="106"/>
      <c r="J34" s="106"/>
      <c r="K34" s="106"/>
      <c r="L34" s="106"/>
      <c r="M34" s="107"/>
      <c r="O34" s="20"/>
    </row>
    <row r="35" spans="3:15" ht="64.5" customHeight="1" thickBot="1">
      <c r="C35" s="172" t="s">
        <v>31</v>
      </c>
      <c r="D35" s="173" t="s">
        <v>32</v>
      </c>
      <c r="E35" s="173" t="str">
        <f>F19</f>
        <v>N° de días de ausencia por incapacidad laboral o común en el periodo</v>
      </c>
      <c r="F35" s="173" t="str">
        <f>F20</f>
        <v>N° total de días de trabajo en el periodo</v>
      </c>
      <c r="G35" s="181" t="str">
        <f>F21</f>
        <v>N° de funcionarios en el periodo</v>
      </c>
      <c r="H35" s="219" t="s">
        <v>89</v>
      </c>
      <c r="I35" s="202" t="s">
        <v>93</v>
      </c>
      <c r="J35" s="106"/>
      <c r="K35" s="106"/>
      <c r="L35" s="106"/>
      <c r="M35" s="107"/>
      <c r="O35" s="20"/>
    </row>
    <row r="36" spans="3:15" ht="20.25" customHeight="1">
      <c r="C36" s="183" t="s">
        <v>33</v>
      </c>
      <c r="D36" s="154">
        <v>0.03</v>
      </c>
      <c r="E36" s="176">
        <f>E42+E43+E44</f>
        <v>68</v>
      </c>
      <c r="F36" s="176">
        <v>90</v>
      </c>
      <c r="G36" s="269">
        <v>101</v>
      </c>
      <c r="H36" s="168">
        <f>(E36)/(F36*G36)</f>
        <v>0.007480748074807481</v>
      </c>
      <c r="I36" s="151">
        <f>H36</f>
        <v>0.007480748074807481</v>
      </c>
      <c r="J36" s="106"/>
      <c r="K36" s="106"/>
      <c r="L36" s="106"/>
      <c r="M36" s="107"/>
      <c r="O36" s="20"/>
    </row>
    <row r="37" spans="3:15" ht="20.25" customHeight="1">
      <c r="C37" s="185" t="s">
        <v>34</v>
      </c>
      <c r="D37" s="167">
        <v>0.03</v>
      </c>
      <c r="E37" s="186">
        <f>E45+E46+E47</f>
        <v>4</v>
      </c>
      <c r="F37" s="186">
        <v>90</v>
      </c>
      <c r="G37" s="187">
        <v>106</v>
      </c>
      <c r="H37" s="168">
        <f>(E37)/(F37*G37)</f>
        <v>0.0004192872117400419</v>
      </c>
      <c r="I37" s="241">
        <f>H37+I36</f>
        <v>0.007900035286547523</v>
      </c>
      <c r="J37" s="106"/>
      <c r="K37" s="106"/>
      <c r="L37" s="106"/>
      <c r="M37" s="107"/>
      <c r="O37" s="20"/>
    </row>
    <row r="38" spans="3:15" ht="20.25" customHeight="1">
      <c r="C38" s="185" t="s">
        <v>35</v>
      </c>
      <c r="D38" s="167">
        <v>0.03</v>
      </c>
      <c r="E38" s="186">
        <f>E48+E49+E50</f>
        <v>10</v>
      </c>
      <c r="F38" s="186">
        <f>F48+F49+F50</f>
        <v>90</v>
      </c>
      <c r="G38" s="187">
        <f>G48+G49+G50</f>
        <v>111</v>
      </c>
      <c r="H38" s="165">
        <f>(E38)/(F38*G38)</f>
        <v>0.001001001001001001</v>
      </c>
      <c r="I38" s="241">
        <f>H38+I37</f>
        <v>0.008901036287548524</v>
      </c>
      <c r="J38" s="106"/>
      <c r="K38" s="106"/>
      <c r="L38" s="106"/>
      <c r="M38" s="107"/>
      <c r="O38" s="20"/>
    </row>
    <row r="39" spans="3:15" ht="20.25" customHeight="1" thickBot="1">
      <c r="C39" s="188" t="s">
        <v>36</v>
      </c>
      <c r="D39" s="164">
        <v>0.03</v>
      </c>
      <c r="E39" s="180">
        <f>E51+E52+E53</f>
        <v>96</v>
      </c>
      <c r="F39" s="180">
        <f>F51+F52+F53</f>
        <v>90</v>
      </c>
      <c r="G39" s="180">
        <f>G51+G52+G53</f>
        <v>107</v>
      </c>
      <c r="H39" s="162">
        <f>(E39)/(F39*G39)</f>
        <v>0.009968847352024923</v>
      </c>
      <c r="I39" s="242">
        <f>H39+I38</f>
        <v>0.018869883639573447</v>
      </c>
      <c r="J39" s="106"/>
      <c r="K39" s="106"/>
      <c r="L39" s="106"/>
      <c r="M39" s="107"/>
      <c r="O39" s="20"/>
    </row>
    <row r="40" spans="3:15" ht="13.5" thickBot="1">
      <c r="C40" s="138"/>
      <c r="D40" s="106"/>
      <c r="E40" s="106"/>
      <c r="F40" s="123"/>
      <c r="H40" s="123"/>
      <c r="I40" s="123"/>
      <c r="J40" s="106"/>
      <c r="K40" s="106"/>
      <c r="L40" s="106"/>
      <c r="M40" s="107"/>
      <c r="O40" s="20"/>
    </row>
    <row r="41" spans="3:38" ht="81" customHeight="1" thickBot="1">
      <c r="C41" s="171" t="s">
        <v>31</v>
      </c>
      <c r="D41" s="159" t="s">
        <v>32</v>
      </c>
      <c r="E41" s="158" t="str">
        <f>F19</f>
        <v>N° de días de ausencia por incapacidad laboral o común en el periodo</v>
      </c>
      <c r="F41" s="158" t="str">
        <f>F20</f>
        <v>N° total de días de trabajo en el periodo</v>
      </c>
      <c r="G41" s="158" t="str">
        <f>F21</f>
        <v>N° de funcionarios en el periodo</v>
      </c>
      <c r="H41" s="243" t="s">
        <v>89</v>
      </c>
      <c r="I41" s="219" t="s">
        <v>93</v>
      </c>
      <c r="O41" s="20" t="s">
        <v>55</v>
      </c>
      <c r="AI41"/>
      <c r="AL41" s="1"/>
    </row>
    <row r="42" spans="3:38" ht="27" customHeight="1">
      <c r="C42" s="155" t="s">
        <v>160</v>
      </c>
      <c r="D42" s="167">
        <v>0.01</v>
      </c>
      <c r="E42" s="112">
        <v>26</v>
      </c>
      <c r="F42" s="153">
        <v>30</v>
      </c>
      <c r="G42" s="153">
        <v>35</v>
      </c>
      <c r="H42" s="249">
        <f>(E42)/(F42*G42)</f>
        <v>0.024761904761904763</v>
      </c>
      <c r="I42" s="250">
        <f>H42</f>
        <v>0.024761904761904763</v>
      </c>
      <c r="O42" s="20" t="s">
        <v>53</v>
      </c>
      <c r="AI42"/>
      <c r="AL42" s="1"/>
    </row>
    <row r="43" spans="3:38" ht="27" customHeight="1">
      <c r="C43" s="150" t="s">
        <v>161</v>
      </c>
      <c r="D43" s="167">
        <v>0.01</v>
      </c>
      <c r="E43" s="110">
        <v>13</v>
      </c>
      <c r="F43" s="187">
        <v>30</v>
      </c>
      <c r="G43" s="187">
        <v>33</v>
      </c>
      <c r="H43" s="270">
        <f aca="true" t="shared" si="0" ref="H43:H53">(E43)/(F43*G43)</f>
        <v>0.013131313131313131</v>
      </c>
      <c r="I43" s="247">
        <f>I42+H43</f>
        <v>0.037893217893217895</v>
      </c>
      <c r="O43" s="20"/>
      <c r="AI43"/>
      <c r="AL43" s="1"/>
    </row>
    <row r="44" spans="3:38" ht="27" customHeight="1">
      <c r="C44" s="150" t="s">
        <v>162</v>
      </c>
      <c r="D44" s="167">
        <v>0.01</v>
      </c>
      <c r="E44" s="110">
        <v>29</v>
      </c>
      <c r="F44" s="187">
        <v>30</v>
      </c>
      <c r="G44" s="187">
        <v>33</v>
      </c>
      <c r="H44" s="270">
        <f t="shared" si="0"/>
        <v>0.029292929292929294</v>
      </c>
      <c r="I44" s="247">
        <f>I43+H44</f>
        <v>0.06718614718614718</v>
      </c>
      <c r="O44" s="20"/>
      <c r="AI44"/>
      <c r="AL44" s="1"/>
    </row>
    <row r="45" spans="3:38" ht="27" customHeight="1">
      <c r="C45" s="150" t="s">
        <v>163</v>
      </c>
      <c r="D45" s="167">
        <v>0.01</v>
      </c>
      <c r="E45" s="110">
        <v>0</v>
      </c>
      <c r="F45" s="187">
        <v>30</v>
      </c>
      <c r="G45" s="187">
        <v>35</v>
      </c>
      <c r="H45" s="270">
        <f t="shared" si="0"/>
        <v>0</v>
      </c>
      <c r="I45" s="247">
        <f>I44+H45</f>
        <v>0.06718614718614718</v>
      </c>
      <c r="O45" s="20"/>
      <c r="AI45"/>
      <c r="AL45" s="1"/>
    </row>
    <row r="46" spans="3:38" ht="27" customHeight="1">
      <c r="C46" s="150" t="s">
        <v>164</v>
      </c>
      <c r="D46" s="167">
        <v>0.01</v>
      </c>
      <c r="E46" s="110">
        <v>0</v>
      </c>
      <c r="F46" s="187">
        <v>30</v>
      </c>
      <c r="G46" s="187">
        <v>36</v>
      </c>
      <c r="H46" s="270">
        <f t="shared" si="0"/>
        <v>0</v>
      </c>
      <c r="I46" s="247">
        <f aca="true" t="shared" si="1" ref="I46:I53">I45+H46</f>
        <v>0.06718614718614718</v>
      </c>
      <c r="J46" s="130"/>
      <c r="K46" s="130"/>
      <c r="L46" s="130"/>
      <c r="M46" s="136"/>
      <c r="O46" s="20"/>
      <c r="AI46"/>
      <c r="AL46" s="1"/>
    </row>
    <row r="47" spans="3:38" ht="27" customHeight="1">
      <c r="C47" s="150" t="s">
        <v>165</v>
      </c>
      <c r="D47" s="167">
        <v>0.01</v>
      </c>
      <c r="E47" s="110">
        <v>4</v>
      </c>
      <c r="F47" s="187">
        <v>30</v>
      </c>
      <c r="G47" s="187">
        <v>37</v>
      </c>
      <c r="H47" s="270">
        <f t="shared" si="0"/>
        <v>0.0036036036036036037</v>
      </c>
      <c r="I47" s="247">
        <f t="shared" si="1"/>
        <v>0.07078975078975079</v>
      </c>
      <c r="J47" s="130"/>
      <c r="K47" s="130"/>
      <c r="L47" s="130"/>
      <c r="M47" s="136"/>
      <c r="O47" s="20"/>
      <c r="AI47"/>
      <c r="AL47" s="1"/>
    </row>
    <row r="48" spans="3:38" ht="27" customHeight="1">
      <c r="C48" s="150" t="s">
        <v>166</v>
      </c>
      <c r="D48" s="167">
        <v>0.01</v>
      </c>
      <c r="E48" s="110">
        <v>0</v>
      </c>
      <c r="F48" s="187">
        <v>30</v>
      </c>
      <c r="G48" s="187">
        <v>37</v>
      </c>
      <c r="H48" s="270">
        <f t="shared" si="0"/>
        <v>0</v>
      </c>
      <c r="I48" s="247">
        <f t="shared" si="1"/>
        <v>0.07078975078975079</v>
      </c>
      <c r="J48" s="130"/>
      <c r="K48" s="130"/>
      <c r="L48" s="130"/>
      <c r="M48" s="136"/>
      <c r="O48" s="20"/>
      <c r="AI48"/>
      <c r="AL48" s="1"/>
    </row>
    <row r="49" spans="3:38" ht="27" customHeight="1">
      <c r="C49" s="150" t="s">
        <v>167</v>
      </c>
      <c r="D49" s="167">
        <v>0.01</v>
      </c>
      <c r="E49" s="110">
        <v>0</v>
      </c>
      <c r="F49" s="187">
        <v>30</v>
      </c>
      <c r="G49" s="187">
        <v>37</v>
      </c>
      <c r="H49" s="270">
        <f t="shared" si="0"/>
        <v>0</v>
      </c>
      <c r="I49" s="247">
        <f t="shared" si="1"/>
        <v>0.07078975078975079</v>
      </c>
      <c r="J49" s="130"/>
      <c r="K49" s="130"/>
      <c r="L49" s="130"/>
      <c r="M49" s="136"/>
      <c r="O49" s="20"/>
      <c r="AI49"/>
      <c r="AL49" s="1"/>
    </row>
    <row r="50" spans="3:38" ht="27" customHeight="1">
      <c r="C50" s="150" t="s">
        <v>168</v>
      </c>
      <c r="D50" s="167">
        <v>0.01</v>
      </c>
      <c r="E50" s="110">
        <v>10</v>
      </c>
      <c r="F50" s="187">
        <v>30</v>
      </c>
      <c r="G50" s="187">
        <v>37</v>
      </c>
      <c r="H50" s="270">
        <f t="shared" si="0"/>
        <v>0.009009009009009009</v>
      </c>
      <c r="I50" s="247">
        <f t="shared" si="1"/>
        <v>0.0797987597987598</v>
      </c>
      <c r="J50" s="130"/>
      <c r="K50" s="130"/>
      <c r="L50" s="130"/>
      <c r="M50" s="136"/>
      <c r="O50" s="20"/>
      <c r="AI50"/>
      <c r="AL50" s="1"/>
    </row>
    <row r="51" spans="3:38" ht="27" customHeight="1">
      <c r="C51" s="150" t="s">
        <v>169</v>
      </c>
      <c r="D51" s="167">
        <v>0.01</v>
      </c>
      <c r="E51" s="110">
        <f>30+12</f>
        <v>42</v>
      </c>
      <c r="F51" s="187">
        <v>30</v>
      </c>
      <c r="G51" s="187">
        <v>36</v>
      </c>
      <c r="H51" s="270">
        <f t="shared" si="0"/>
        <v>0.03888888888888889</v>
      </c>
      <c r="I51" s="247">
        <f t="shared" si="1"/>
        <v>0.1186876486876487</v>
      </c>
      <c r="J51" s="130"/>
      <c r="K51" s="130"/>
      <c r="L51" s="130"/>
      <c r="M51" s="136"/>
      <c r="O51" s="20"/>
      <c r="AI51"/>
      <c r="AL51" s="1"/>
    </row>
    <row r="52" spans="3:38" ht="27" customHeight="1">
      <c r="C52" s="150" t="s">
        <v>170</v>
      </c>
      <c r="D52" s="167">
        <v>0.01</v>
      </c>
      <c r="E52" s="110">
        <f>1+3+30</f>
        <v>34</v>
      </c>
      <c r="F52" s="187">
        <v>30</v>
      </c>
      <c r="G52" s="187">
        <v>35</v>
      </c>
      <c r="H52" s="270">
        <f t="shared" si="0"/>
        <v>0.03238095238095238</v>
      </c>
      <c r="I52" s="247">
        <f t="shared" si="1"/>
        <v>0.15106860106860107</v>
      </c>
      <c r="J52" s="130"/>
      <c r="K52" s="130"/>
      <c r="L52" s="130"/>
      <c r="M52" s="136"/>
      <c r="O52" s="20"/>
      <c r="AI52"/>
      <c r="AL52" s="1"/>
    </row>
    <row r="53" spans="3:38" ht="27" customHeight="1" thickBot="1">
      <c r="C53" s="145" t="s">
        <v>171</v>
      </c>
      <c r="D53" s="164">
        <v>0.01</v>
      </c>
      <c r="E53" s="111">
        <v>20</v>
      </c>
      <c r="F53" s="180">
        <v>30</v>
      </c>
      <c r="G53" s="180">
        <v>36</v>
      </c>
      <c r="H53" s="271">
        <f t="shared" si="0"/>
        <v>0.018518518518518517</v>
      </c>
      <c r="I53" s="248">
        <f t="shared" si="1"/>
        <v>0.16958711958711958</v>
      </c>
      <c r="J53" s="130"/>
      <c r="K53" s="130"/>
      <c r="L53" s="130"/>
      <c r="M53" s="136"/>
      <c r="O53" s="20"/>
      <c r="AI53"/>
      <c r="AL53" s="1"/>
    </row>
    <row r="54" spans="1:38" ht="27" customHeight="1">
      <c r="A54" s="225"/>
      <c r="B54" s="244"/>
      <c r="C54" s="122"/>
      <c r="D54" s="226"/>
      <c r="E54" s="245"/>
      <c r="F54" s="246"/>
      <c r="J54" s="130"/>
      <c r="K54" s="130"/>
      <c r="L54" s="130"/>
      <c r="M54" s="136"/>
      <c r="O54" s="20"/>
      <c r="AI54"/>
      <c r="AL54" s="1"/>
    </row>
    <row r="55" spans="1:38" ht="27" customHeight="1">
      <c r="A55" s="225"/>
      <c r="B55" s="244"/>
      <c r="C55" s="122"/>
      <c r="D55" s="226"/>
      <c r="E55" s="245"/>
      <c r="F55" s="246"/>
      <c r="J55" s="130"/>
      <c r="K55" s="130"/>
      <c r="L55" s="130"/>
      <c r="M55" s="136"/>
      <c r="O55" s="20"/>
      <c r="AI55"/>
      <c r="AL55" s="1"/>
    </row>
    <row r="56" spans="1:38" ht="27" customHeight="1">
      <c r="A56" s="225"/>
      <c r="B56" s="244"/>
      <c r="C56" s="122"/>
      <c r="D56" s="226"/>
      <c r="E56" s="245"/>
      <c r="F56" s="246"/>
      <c r="J56" s="130"/>
      <c r="K56" s="130"/>
      <c r="L56" s="130"/>
      <c r="M56" s="136"/>
      <c r="O56" s="20"/>
      <c r="AI56"/>
      <c r="AL56" s="1"/>
    </row>
    <row r="57" spans="1:38" ht="27" customHeight="1">
      <c r="A57" s="225"/>
      <c r="B57" s="244"/>
      <c r="C57" s="122"/>
      <c r="D57" s="226"/>
      <c r="E57" s="245"/>
      <c r="F57" s="246"/>
      <c r="J57" s="130"/>
      <c r="K57" s="130"/>
      <c r="L57" s="130"/>
      <c r="M57" s="136"/>
      <c r="O57" s="20"/>
      <c r="AI57"/>
      <c r="AL57" s="1"/>
    </row>
    <row r="58" spans="1:38" ht="27" customHeight="1">
      <c r="A58" s="225"/>
      <c r="B58" s="244"/>
      <c r="C58" s="122"/>
      <c r="D58" s="226"/>
      <c r="E58" s="245"/>
      <c r="F58" s="246"/>
      <c r="J58" s="130"/>
      <c r="K58" s="130"/>
      <c r="L58" s="130"/>
      <c r="M58" s="136"/>
      <c r="O58" s="20"/>
      <c r="AI58"/>
      <c r="AL58" s="1"/>
    </row>
    <row r="59" spans="1:38" ht="27" customHeight="1">
      <c r="A59" s="225"/>
      <c r="B59" s="244"/>
      <c r="C59" s="122"/>
      <c r="D59" s="226"/>
      <c r="E59" s="245"/>
      <c r="F59" s="246"/>
      <c r="J59" s="130"/>
      <c r="K59" s="130"/>
      <c r="L59" s="130"/>
      <c r="M59" s="136"/>
      <c r="O59" s="20"/>
      <c r="AI59"/>
      <c r="AL59" s="1"/>
    </row>
    <row r="60" spans="1:38" ht="27" customHeight="1">
      <c r="A60" s="225"/>
      <c r="B60" s="244"/>
      <c r="C60" s="122"/>
      <c r="D60" s="226"/>
      <c r="E60" s="245"/>
      <c r="F60" s="246"/>
      <c r="J60" s="130"/>
      <c r="K60" s="130"/>
      <c r="L60" s="130"/>
      <c r="M60" s="136"/>
      <c r="O60" s="20"/>
      <c r="AI60"/>
      <c r="AL60" s="1"/>
    </row>
    <row r="61" spans="1:38" ht="27" customHeight="1">
      <c r="A61" s="225"/>
      <c r="B61" s="244"/>
      <c r="C61" s="122"/>
      <c r="D61" s="226"/>
      <c r="E61" s="245"/>
      <c r="F61" s="246"/>
      <c r="J61" s="130"/>
      <c r="K61" s="130"/>
      <c r="L61" s="130"/>
      <c r="M61" s="136"/>
      <c r="O61" s="20"/>
      <c r="AI61"/>
      <c r="AL61" s="1"/>
    </row>
    <row r="62" spans="1:38" ht="27" customHeight="1">
      <c r="A62" s="225"/>
      <c r="B62" s="244"/>
      <c r="C62" s="122"/>
      <c r="D62" s="226"/>
      <c r="E62" s="245"/>
      <c r="F62" s="246"/>
      <c r="J62" s="130"/>
      <c r="K62" s="130"/>
      <c r="L62" s="130"/>
      <c r="M62" s="136"/>
      <c r="O62" s="20"/>
      <c r="AI62"/>
      <c r="AL62" s="1"/>
    </row>
    <row r="63" spans="1:38" ht="27" customHeight="1">
      <c r="A63" s="225"/>
      <c r="B63" s="244"/>
      <c r="C63" s="122"/>
      <c r="D63" s="226"/>
      <c r="E63" s="245"/>
      <c r="F63" s="246"/>
      <c r="J63" s="130"/>
      <c r="K63" s="130"/>
      <c r="L63" s="130"/>
      <c r="M63" s="136"/>
      <c r="O63" s="20"/>
      <c r="AI63"/>
      <c r="AL63" s="1"/>
    </row>
    <row r="64" spans="1:38" ht="27" customHeight="1">
      <c r="A64" s="225"/>
      <c r="B64" s="244"/>
      <c r="C64" s="122"/>
      <c r="D64" s="226"/>
      <c r="E64" s="245"/>
      <c r="F64" s="246"/>
      <c r="J64" s="130"/>
      <c r="K64" s="130"/>
      <c r="L64" s="130"/>
      <c r="M64" s="136"/>
      <c r="O64" s="20"/>
      <c r="AI64"/>
      <c r="AL64" s="1"/>
    </row>
    <row r="65" spans="1:38" ht="27" customHeight="1" thickBot="1">
      <c r="A65" s="225"/>
      <c r="B65" s="244"/>
      <c r="C65" s="122"/>
      <c r="D65" s="226"/>
      <c r="E65" s="245"/>
      <c r="F65" s="246"/>
      <c r="J65" s="130"/>
      <c r="K65" s="130"/>
      <c r="L65" s="130"/>
      <c r="M65" s="136"/>
      <c r="O65" s="20"/>
      <c r="AI65"/>
      <c r="AL65" s="1"/>
    </row>
    <row r="66" spans="1:40" ht="13.5" customHeight="1" thickBot="1">
      <c r="A66" s="320" t="s">
        <v>37</v>
      </c>
      <c r="B66" s="321"/>
      <c r="C66" s="321"/>
      <c r="D66" s="321"/>
      <c r="E66" s="321"/>
      <c r="F66" s="321"/>
      <c r="G66" s="321"/>
      <c r="H66" s="321"/>
      <c r="I66" s="321"/>
      <c r="J66" s="321"/>
      <c r="K66" s="321"/>
      <c r="L66" s="321"/>
      <c r="M66" s="322"/>
      <c r="O66" s="130" t="s">
        <v>109</v>
      </c>
      <c r="AN66" s="1" t="e">
        <f>#REF!+1</f>
        <v>#REF!</v>
      </c>
    </row>
    <row r="67" spans="1:40" ht="13.5" thickBot="1">
      <c r="A67" s="2"/>
      <c r="B67" s="130"/>
      <c r="C67" s="130"/>
      <c r="D67" s="130"/>
      <c r="E67" s="130"/>
      <c r="F67" s="130"/>
      <c r="G67" s="130"/>
      <c r="H67" s="130"/>
      <c r="I67" s="130"/>
      <c r="J67" s="130"/>
      <c r="K67" s="130"/>
      <c r="L67" s="130"/>
      <c r="M67" s="37"/>
      <c r="O67" s="130" t="s">
        <v>110</v>
      </c>
      <c r="AN67" s="1" t="e">
        <f>AN66+1</f>
        <v>#REF!</v>
      </c>
    </row>
    <row r="68" spans="1:40" ht="25.5" customHeight="1" thickBot="1">
      <c r="A68" s="323" t="s">
        <v>38</v>
      </c>
      <c r="B68" s="325" t="s">
        <v>39</v>
      </c>
      <c r="C68" s="326"/>
      <c r="D68" s="326"/>
      <c r="E68" s="327"/>
      <c r="F68" s="331" t="s">
        <v>90</v>
      </c>
      <c r="G68" s="332"/>
      <c r="H68" s="325" t="s">
        <v>40</v>
      </c>
      <c r="I68" s="326"/>
      <c r="J68" s="326"/>
      <c r="K68" s="326"/>
      <c r="L68" s="326"/>
      <c r="M68" s="327"/>
      <c r="O68" s="1" t="s">
        <v>123</v>
      </c>
      <c r="AN68" s="1" t="e">
        <f>AN67+1</f>
        <v>#REF!</v>
      </c>
    </row>
    <row r="69" spans="1:15" ht="25.5" customHeight="1" thickBot="1">
      <c r="A69" s="324"/>
      <c r="B69" s="328"/>
      <c r="C69" s="329"/>
      <c r="D69" s="329"/>
      <c r="E69" s="330"/>
      <c r="F69" s="6" t="s">
        <v>91</v>
      </c>
      <c r="G69" s="34" t="s">
        <v>92</v>
      </c>
      <c r="H69" s="328"/>
      <c r="I69" s="329"/>
      <c r="J69" s="329"/>
      <c r="K69" s="329"/>
      <c r="L69" s="329"/>
      <c r="M69" s="330"/>
      <c r="O69" s="1" t="s">
        <v>111</v>
      </c>
    </row>
    <row r="70" spans="1:40" ht="128.25" customHeight="1" thickBot="1">
      <c r="A70" s="10" t="s">
        <v>160</v>
      </c>
      <c r="B70" s="413" t="s">
        <v>305</v>
      </c>
      <c r="C70" s="414"/>
      <c r="D70" s="414"/>
      <c r="E70" s="474"/>
      <c r="F70" s="281"/>
      <c r="G70" s="282" t="s">
        <v>249</v>
      </c>
      <c r="H70" s="318"/>
      <c r="I70" s="318"/>
      <c r="J70" s="318"/>
      <c r="K70" s="318"/>
      <c r="L70" s="318"/>
      <c r="M70" s="319"/>
      <c r="AN70" s="1" t="e">
        <f>AN68+1</f>
        <v>#REF!</v>
      </c>
    </row>
    <row r="71" spans="1:13" ht="119.25" customHeight="1" thickBot="1">
      <c r="A71" s="10" t="s">
        <v>161</v>
      </c>
      <c r="B71" s="413" t="s">
        <v>307</v>
      </c>
      <c r="C71" s="414"/>
      <c r="D71" s="414"/>
      <c r="E71" s="474"/>
      <c r="F71" s="283"/>
      <c r="G71" s="282" t="s">
        <v>249</v>
      </c>
      <c r="H71" s="318"/>
      <c r="I71" s="318"/>
      <c r="J71" s="318"/>
      <c r="K71" s="318"/>
      <c r="L71" s="318"/>
      <c r="M71" s="319"/>
    </row>
    <row r="72" spans="1:13" ht="83.25" customHeight="1" thickBot="1">
      <c r="A72" s="10" t="s">
        <v>162</v>
      </c>
      <c r="B72" s="413" t="s">
        <v>308</v>
      </c>
      <c r="C72" s="414"/>
      <c r="D72" s="414"/>
      <c r="E72" s="414"/>
      <c r="F72" s="279" t="s">
        <v>249</v>
      </c>
      <c r="G72" s="28"/>
      <c r="H72" s="317" t="s">
        <v>306</v>
      </c>
      <c r="I72" s="318"/>
      <c r="J72" s="318"/>
      <c r="K72" s="318"/>
      <c r="L72" s="318"/>
      <c r="M72" s="319"/>
    </row>
    <row r="73" spans="1:13" ht="23.25" customHeight="1" thickBot="1">
      <c r="A73" s="10" t="s">
        <v>163</v>
      </c>
      <c r="B73" s="413" t="s">
        <v>333</v>
      </c>
      <c r="C73" s="413"/>
      <c r="D73" s="413"/>
      <c r="E73" s="413"/>
      <c r="F73" s="284"/>
      <c r="G73" s="282" t="s">
        <v>249</v>
      </c>
      <c r="H73" s="465"/>
      <c r="I73" s="466"/>
      <c r="J73" s="466"/>
      <c r="K73" s="466"/>
      <c r="L73" s="466"/>
      <c r="M73" s="467"/>
    </row>
    <row r="74" spans="1:13" ht="23.25" customHeight="1" thickBot="1">
      <c r="A74" s="10" t="s">
        <v>164</v>
      </c>
      <c r="B74" s="413" t="s">
        <v>334</v>
      </c>
      <c r="C74" s="413"/>
      <c r="D74" s="413"/>
      <c r="E74" s="413"/>
      <c r="F74" s="284"/>
      <c r="G74" s="282" t="s">
        <v>249</v>
      </c>
      <c r="H74" s="468"/>
      <c r="I74" s="469"/>
      <c r="J74" s="469"/>
      <c r="K74" s="469"/>
      <c r="L74" s="469"/>
      <c r="M74" s="470"/>
    </row>
    <row r="75" spans="1:13" ht="23.25" customHeight="1" thickBot="1">
      <c r="A75" s="10" t="s">
        <v>165</v>
      </c>
      <c r="B75" s="413" t="s">
        <v>335</v>
      </c>
      <c r="C75" s="413"/>
      <c r="D75" s="413"/>
      <c r="E75" s="413"/>
      <c r="F75" s="284"/>
      <c r="G75" s="282" t="s">
        <v>249</v>
      </c>
      <c r="H75" s="471"/>
      <c r="I75" s="472"/>
      <c r="J75" s="472"/>
      <c r="K75" s="472"/>
      <c r="L75" s="472"/>
      <c r="M75" s="473"/>
    </row>
    <row r="76" spans="1:13" ht="23.25" customHeight="1" thickBot="1">
      <c r="A76" s="10" t="s">
        <v>166</v>
      </c>
      <c r="B76" s="413" t="s">
        <v>349</v>
      </c>
      <c r="C76" s="413"/>
      <c r="D76" s="413"/>
      <c r="E76" s="413"/>
      <c r="F76" s="290"/>
      <c r="G76" s="282" t="s">
        <v>249</v>
      </c>
      <c r="H76" s="465"/>
      <c r="I76" s="466"/>
      <c r="J76" s="466"/>
      <c r="K76" s="466"/>
      <c r="L76" s="466"/>
      <c r="M76" s="467"/>
    </row>
    <row r="77" spans="1:13" ht="23.25" customHeight="1" thickBot="1">
      <c r="A77" s="10" t="s">
        <v>167</v>
      </c>
      <c r="B77" s="413" t="s">
        <v>350</v>
      </c>
      <c r="C77" s="413"/>
      <c r="D77" s="413"/>
      <c r="E77" s="413"/>
      <c r="F77" s="290"/>
      <c r="G77" s="282" t="s">
        <v>249</v>
      </c>
      <c r="H77" s="468"/>
      <c r="I77" s="469"/>
      <c r="J77" s="469"/>
      <c r="K77" s="469"/>
      <c r="L77" s="469"/>
      <c r="M77" s="470"/>
    </row>
    <row r="78" spans="1:13" ht="23.25" customHeight="1" thickBot="1">
      <c r="A78" s="10" t="s">
        <v>168</v>
      </c>
      <c r="B78" s="413" t="s">
        <v>351</v>
      </c>
      <c r="C78" s="413"/>
      <c r="D78" s="413"/>
      <c r="E78" s="413"/>
      <c r="F78" s="290"/>
      <c r="G78" s="282" t="s">
        <v>249</v>
      </c>
      <c r="H78" s="471"/>
      <c r="I78" s="472"/>
      <c r="J78" s="472"/>
      <c r="K78" s="472"/>
      <c r="L78" s="472"/>
      <c r="M78" s="473"/>
    </row>
    <row r="79" spans="1:40" ht="23.25" customHeight="1" thickBot="1">
      <c r="A79" s="10" t="s">
        <v>169</v>
      </c>
      <c r="B79" s="413" t="s">
        <v>374</v>
      </c>
      <c r="C79" s="413"/>
      <c r="D79" s="413"/>
      <c r="E79" s="413"/>
      <c r="F79" s="292"/>
      <c r="G79" s="282" t="s">
        <v>249</v>
      </c>
      <c r="H79" s="456" t="s">
        <v>375</v>
      </c>
      <c r="I79" s="457"/>
      <c r="J79" s="457"/>
      <c r="K79" s="457"/>
      <c r="L79" s="457"/>
      <c r="M79" s="458"/>
      <c r="AN79" s="1" t="e">
        <f>AN70+1</f>
        <v>#REF!</v>
      </c>
    </row>
    <row r="80" spans="1:40" ht="23.25" customHeight="1" thickBot="1">
      <c r="A80" s="10" t="s">
        <v>170</v>
      </c>
      <c r="B80" s="413" t="s">
        <v>376</v>
      </c>
      <c r="C80" s="413"/>
      <c r="D80" s="413"/>
      <c r="E80" s="413"/>
      <c r="F80" s="292"/>
      <c r="G80" s="282" t="s">
        <v>249</v>
      </c>
      <c r="H80" s="459"/>
      <c r="I80" s="460"/>
      <c r="J80" s="460"/>
      <c r="K80" s="460"/>
      <c r="L80" s="460"/>
      <c r="M80" s="461"/>
      <c r="AN80" s="1" t="e">
        <f>#REF!+1</f>
        <v>#REF!</v>
      </c>
    </row>
    <row r="81" spans="1:40" ht="23.25" customHeight="1" thickBot="1">
      <c r="A81" s="10" t="s">
        <v>171</v>
      </c>
      <c r="B81" s="413" t="s">
        <v>377</v>
      </c>
      <c r="C81" s="413"/>
      <c r="D81" s="413"/>
      <c r="E81" s="413"/>
      <c r="F81" s="292"/>
      <c r="G81" s="282" t="s">
        <v>249</v>
      </c>
      <c r="H81" s="462"/>
      <c r="I81" s="463"/>
      <c r="J81" s="463"/>
      <c r="K81" s="463"/>
      <c r="L81" s="463"/>
      <c r="M81" s="464"/>
      <c r="AN81" s="1" t="e">
        <f>AN80+1</f>
        <v>#REF!</v>
      </c>
    </row>
    <row r="82" spans="1:40" ht="23.25" customHeight="1" thickBot="1">
      <c r="A82" s="10" t="s">
        <v>42</v>
      </c>
      <c r="B82" s="413" t="s">
        <v>378</v>
      </c>
      <c r="C82" s="414"/>
      <c r="D82" s="414"/>
      <c r="E82" s="414"/>
      <c r="F82" s="28"/>
      <c r="G82" s="131"/>
      <c r="H82" s="309"/>
      <c r="I82" s="310"/>
      <c r="J82" s="310"/>
      <c r="K82" s="310"/>
      <c r="L82" s="310"/>
      <c r="M82" s="311"/>
      <c r="AN82" s="1" t="e">
        <f>#REF!+1</f>
        <v>#REF!</v>
      </c>
    </row>
    <row r="95" spans="2:11" ht="15" hidden="1">
      <c r="B95" s="130"/>
      <c r="C95" s="130"/>
      <c r="D95" s="130"/>
      <c r="E95" s="130"/>
      <c r="F95" s="305"/>
      <c r="G95" s="305"/>
      <c r="H95" s="305"/>
      <c r="I95" s="11" t="s">
        <v>43</v>
      </c>
      <c r="K95" s="12"/>
    </row>
    <row r="96" spans="2:11" ht="15" hidden="1">
      <c r="B96" s="130"/>
      <c r="C96" s="130"/>
      <c r="D96" s="130"/>
      <c r="E96" s="130"/>
      <c r="F96" s="305"/>
      <c r="G96" s="305"/>
      <c r="H96" s="305"/>
      <c r="I96" s="11" t="s">
        <v>44</v>
      </c>
      <c r="K96" s="12"/>
    </row>
    <row r="97" spans="2:11" ht="15" hidden="1">
      <c r="B97" s="130"/>
      <c r="C97" s="130"/>
      <c r="D97" s="130"/>
      <c r="E97" s="130"/>
      <c r="F97" s="305"/>
      <c r="G97" s="305"/>
      <c r="H97" s="305"/>
      <c r="I97" s="11" t="s">
        <v>45</v>
      </c>
      <c r="K97" s="12"/>
    </row>
    <row r="98" spans="2:11" ht="15" hidden="1">
      <c r="B98" s="130"/>
      <c r="C98" s="130"/>
      <c r="D98" s="130"/>
      <c r="E98" s="130"/>
      <c r="F98" s="305"/>
      <c r="G98" s="305"/>
      <c r="H98" s="305"/>
      <c r="K98" s="12"/>
    </row>
    <row r="99" spans="2:11" ht="15" hidden="1">
      <c r="B99" s="130"/>
      <c r="C99" s="130"/>
      <c r="D99" s="130"/>
      <c r="E99" s="130"/>
      <c r="F99" s="305"/>
      <c r="G99" s="305"/>
      <c r="H99" s="305"/>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ht="12.75"/>
    <row r="160" ht="12.75"/>
    <row r="161" ht="12.75"/>
    <row r="162" ht="12.75"/>
    <row r="163" ht="12.75"/>
    <row r="164" ht="12.75"/>
    <row r="165" ht="12.75"/>
    <row r="166" ht="12.75"/>
    <row r="167" ht="12.75"/>
    <row r="168" ht="12.75"/>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0">
    <mergeCell ref="C7:H7"/>
    <mergeCell ref="A5:M5"/>
    <mergeCell ref="A1:B3"/>
    <mergeCell ref="C1:J3"/>
    <mergeCell ref="K1:M1"/>
    <mergeCell ref="K2:M2"/>
    <mergeCell ref="K3:M3"/>
    <mergeCell ref="I7:K7"/>
    <mergeCell ref="L7:M7"/>
    <mergeCell ref="A7:B7"/>
    <mergeCell ref="A12:B12"/>
    <mergeCell ref="C12:M12"/>
    <mergeCell ref="A8:B8"/>
    <mergeCell ref="C8:M8"/>
    <mergeCell ref="A11:B11"/>
    <mergeCell ref="C11:J11"/>
    <mergeCell ref="L11:M11"/>
    <mergeCell ref="A9:B9"/>
    <mergeCell ref="C9:M9"/>
    <mergeCell ref="F18:H18"/>
    <mergeCell ref="J18:L18"/>
    <mergeCell ref="A13:B13"/>
    <mergeCell ref="C13:M13"/>
    <mergeCell ref="A14:B14"/>
    <mergeCell ref="C14:M14"/>
    <mergeCell ref="A24:A25"/>
    <mergeCell ref="B24:B25"/>
    <mergeCell ref="C24:C25"/>
    <mergeCell ref="D24:D25"/>
    <mergeCell ref="E24:E26"/>
    <mergeCell ref="A15:B15"/>
    <mergeCell ref="C15:M15"/>
    <mergeCell ref="A17:B18"/>
    <mergeCell ref="C17:D18"/>
    <mergeCell ref="E17:M17"/>
    <mergeCell ref="L24:M24"/>
    <mergeCell ref="A19:B21"/>
    <mergeCell ref="C19:D21"/>
    <mergeCell ref="F19:H19"/>
    <mergeCell ref="J19:L19"/>
    <mergeCell ref="F20:H20"/>
    <mergeCell ref="J20:L20"/>
    <mergeCell ref="F21:H21"/>
    <mergeCell ref="J21:L21"/>
    <mergeCell ref="L23:M23"/>
    <mergeCell ref="A28:C30"/>
    <mergeCell ref="D28:E28"/>
    <mergeCell ref="D29:E29"/>
    <mergeCell ref="I29:M30"/>
    <mergeCell ref="D30:E30"/>
    <mergeCell ref="B75:E75"/>
    <mergeCell ref="A66:M66"/>
    <mergeCell ref="A68:A69"/>
    <mergeCell ref="B68:E69"/>
    <mergeCell ref="A33:M33"/>
    <mergeCell ref="F68:G68"/>
    <mergeCell ref="H68:M69"/>
    <mergeCell ref="B70:E70"/>
    <mergeCell ref="B71:E71"/>
    <mergeCell ref="B72:E72"/>
    <mergeCell ref="H71:M71"/>
    <mergeCell ref="H72:M72"/>
    <mergeCell ref="B79:E79"/>
    <mergeCell ref="H79:M81"/>
    <mergeCell ref="B73:E73"/>
    <mergeCell ref="B74:E74"/>
    <mergeCell ref="B76:E76"/>
    <mergeCell ref="H73:M75"/>
    <mergeCell ref="H76:M78"/>
    <mergeCell ref="B78:E78"/>
    <mergeCell ref="F30:H30"/>
    <mergeCell ref="F95:H96"/>
    <mergeCell ref="F97:H97"/>
    <mergeCell ref="F98:H99"/>
    <mergeCell ref="B80:E80"/>
    <mergeCell ref="B81:E81"/>
    <mergeCell ref="B82:E82"/>
    <mergeCell ref="H82:M82"/>
    <mergeCell ref="B77:E77"/>
    <mergeCell ref="H70:M70"/>
  </mergeCells>
  <conditionalFormatting sqref="E54:F65 H42:I53 H36:I39">
    <cfRule type="cellIs" priority="4" dxfId="2" operator="between">
      <formula>$L$30</formula>
      <formula>$M$30</formula>
    </cfRule>
    <cfRule type="cellIs" priority="5" dxfId="1" operator="between">
      <formula>$L$29</formula>
      <formula>$M$29</formula>
    </cfRule>
    <cfRule type="cellIs" priority="6" dxfId="0" operator="between">
      <formula>'GTH-15 Ausentismo_Causa_Méd'!#REF!</formula>
      <formula>$M$28</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'GTH-15 Ausentismo_Causa_Méd'!#REF!</formula>
      <formula>$M$29</formula>
    </cfRule>
  </conditionalFormatting>
  <dataValidations count="7">
    <dataValidation type="list" allowBlank="1" showInputMessage="1" showErrorMessage="1" sqref="C19 C9:M9">
      <formula1>'GTH-15 Ausentismo_Causa_Méd'!#REF!</formula1>
    </dataValidation>
    <dataValidation type="list" allowBlank="1" showInputMessage="1" showErrorMessage="1" sqref="L7:M7">
      <formula1>$O$18:$O$20</formula1>
    </dataValidation>
    <dataValidation type="list" allowBlank="1" showInputMessage="1" showErrorMessage="1" sqref="C7:H7">
      <formula1>$O$23:$O$53</formula1>
    </dataValidation>
    <dataValidation type="list" allowBlank="1" showInputMessage="1" showErrorMessage="1" sqref="C14:M14">
      <formula1>$O$66:$O$69</formula1>
    </dataValidation>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M19:M21 D24 B26">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rowBreaks count="1" manualBreakCount="1">
    <brk id="65" max="12" man="1"/>
  </rowBreaks>
  <drawing r:id="rId1"/>
</worksheet>
</file>

<file path=xl/worksheets/sheet16.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35"/>
  <sheetViews>
    <sheetView showGridLines="0" view="pageBreakPreview" zoomScale="69" zoomScaleNormal="80" zoomScaleSheetLayoutView="69" zoomScalePageLayoutView="0" workbookViewId="0" topLeftCell="A50">
      <selection activeCell="B51" sqref="B51:E51"/>
    </sheetView>
  </sheetViews>
  <sheetFormatPr defaultColWidth="11.421875" defaultRowHeight="12.75" customHeight="1" zeroHeight="1"/>
  <cols>
    <col min="1" max="1" width="17.421875" style="1" customWidth="1"/>
    <col min="2" max="5" width="24.42187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8.2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386" t="s">
        <v>68</v>
      </c>
      <c r="D9" s="387"/>
      <c r="E9" s="387"/>
      <c r="F9" s="387"/>
      <c r="G9" s="387"/>
      <c r="H9" s="387"/>
      <c r="I9" s="387"/>
      <c r="J9" s="387"/>
      <c r="K9" s="387"/>
      <c r="L9" s="387"/>
      <c r="M9" s="388"/>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186</v>
      </c>
      <c r="D11" s="376"/>
      <c r="E11" s="376"/>
      <c r="F11" s="376"/>
      <c r="G11" s="376"/>
      <c r="H11" s="376"/>
      <c r="I11" s="376"/>
      <c r="J11" s="377"/>
      <c r="K11" s="85" t="s">
        <v>82</v>
      </c>
      <c r="L11" s="378" t="s">
        <v>210</v>
      </c>
      <c r="M11" s="379"/>
      <c r="O11" s="252" t="s">
        <v>21</v>
      </c>
    </row>
    <row r="12" spans="1:15" ht="30" customHeight="1" thickBot="1">
      <c r="A12" s="331" t="s">
        <v>9</v>
      </c>
      <c r="B12" s="332"/>
      <c r="C12" s="369" t="s">
        <v>129</v>
      </c>
      <c r="D12" s="370"/>
      <c r="E12" s="370"/>
      <c r="F12" s="370"/>
      <c r="G12" s="370"/>
      <c r="H12" s="370"/>
      <c r="I12" s="370"/>
      <c r="J12" s="370"/>
      <c r="K12" s="370"/>
      <c r="L12" s="370"/>
      <c r="M12" s="371"/>
      <c r="O12" s="252" t="s">
        <v>0</v>
      </c>
    </row>
    <row r="13" spans="1:15" ht="30" customHeight="1" thickBot="1">
      <c r="A13" s="331" t="s">
        <v>96</v>
      </c>
      <c r="B13" s="332"/>
      <c r="C13" s="369" t="s">
        <v>130</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5.75" customHeight="1" thickBot="1">
      <c r="A17" s="325" t="s">
        <v>11</v>
      </c>
      <c r="B17" s="327"/>
      <c r="C17" s="325" t="s">
        <v>76</v>
      </c>
      <c r="D17" s="327"/>
      <c r="E17" s="325" t="s">
        <v>12</v>
      </c>
      <c r="F17" s="326"/>
      <c r="G17" s="326"/>
      <c r="H17" s="326"/>
      <c r="I17" s="326"/>
      <c r="J17" s="326"/>
      <c r="K17" s="326"/>
      <c r="L17" s="326"/>
      <c r="M17" s="327"/>
      <c r="O17" s="21" t="s">
        <v>83</v>
      </c>
    </row>
    <row r="18" spans="1:15" ht="80.25" customHeight="1" thickBot="1">
      <c r="A18" s="328"/>
      <c r="B18" s="330"/>
      <c r="C18" s="328"/>
      <c r="D18" s="330"/>
      <c r="E18" s="6" t="s">
        <v>14</v>
      </c>
      <c r="F18" s="331" t="s">
        <v>15</v>
      </c>
      <c r="G18" s="359"/>
      <c r="H18" s="332"/>
      <c r="I18" s="34" t="s">
        <v>16</v>
      </c>
      <c r="J18" s="331" t="s">
        <v>136</v>
      </c>
      <c r="K18" s="359"/>
      <c r="L18" s="332"/>
      <c r="M18" s="6" t="s">
        <v>17</v>
      </c>
      <c r="O18" s="252" t="s">
        <v>27</v>
      </c>
    </row>
    <row r="19" spans="1:15" ht="39.75" customHeight="1" thickBot="1">
      <c r="A19" s="360" t="s">
        <v>131</v>
      </c>
      <c r="B19" s="361"/>
      <c r="C19" s="364" t="s">
        <v>85</v>
      </c>
      <c r="D19" s="341"/>
      <c r="E19" s="4">
        <v>1</v>
      </c>
      <c r="F19" s="366" t="s">
        <v>132</v>
      </c>
      <c r="G19" s="367"/>
      <c r="H19" s="368"/>
      <c r="I19" s="255" t="s">
        <v>133</v>
      </c>
      <c r="J19" s="349" t="s">
        <v>134</v>
      </c>
      <c r="K19" s="350"/>
      <c r="L19" s="351"/>
      <c r="M19" s="7" t="s">
        <v>119</v>
      </c>
      <c r="O19" s="252" t="s">
        <v>28</v>
      </c>
    </row>
    <row r="20" spans="1:15" ht="39.75" customHeight="1" thickBot="1">
      <c r="A20" s="362"/>
      <c r="B20" s="363"/>
      <c r="C20" s="365"/>
      <c r="D20" s="344"/>
      <c r="E20" s="4">
        <v>2</v>
      </c>
      <c r="F20" s="366" t="s">
        <v>187</v>
      </c>
      <c r="G20" s="367"/>
      <c r="H20" s="368"/>
      <c r="I20" s="255" t="s">
        <v>133</v>
      </c>
      <c r="J20" s="349" t="s">
        <v>135</v>
      </c>
      <c r="K20" s="350"/>
      <c r="L20" s="351"/>
      <c r="M20" s="7" t="s">
        <v>119</v>
      </c>
      <c r="O20" s="252" t="s">
        <v>3</v>
      </c>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10</v>
      </c>
      <c r="C22" s="33" t="s">
        <v>73</v>
      </c>
      <c r="D22" s="251" t="s">
        <v>13</v>
      </c>
      <c r="E22" s="6" t="s">
        <v>23</v>
      </c>
      <c r="F22" s="40">
        <v>1</v>
      </c>
      <c r="G22" s="6" t="s">
        <v>137</v>
      </c>
      <c r="H22" s="70" t="s">
        <v>124</v>
      </c>
      <c r="I22" s="6" t="s">
        <v>104</v>
      </c>
      <c r="J22" s="70" t="s">
        <v>124</v>
      </c>
      <c r="K22" s="6" t="s">
        <v>105</v>
      </c>
      <c r="L22" s="352" t="s">
        <v>124</v>
      </c>
      <c r="M22" s="353"/>
      <c r="O22" s="71"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71" t="s">
        <v>49</v>
      </c>
    </row>
    <row r="24" spans="1:15" ht="30" customHeight="1" thickBot="1">
      <c r="A24" s="324"/>
      <c r="B24" s="355"/>
      <c r="C24" s="324"/>
      <c r="D24" s="355"/>
      <c r="E24" s="356"/>
      <c r="F24" s="41" t="s">
        <v>114</v>
      </c>
      <c r="G24" s="70" t="s">
        <v>124</v>
      </c>
      <c r="H24" s="70" t="s">
        <v>124</v>
      </c>
      <c r="I24" s="70" t="s">
        <v>124</v>
      </c>
      <c r="J24" s="70" t="s">
        <v>124</v>
      </c>
      <c r="K24" s="70" t="s">
        <v>124</v>
      </c>
      <c r="L24" s="70" t="s">
        <v>124</v>
      </c>
      <c r="M24" s="70" t="s">
        <v>124</v>
      </c>
      <c r="O24" s="71" t="s">
        <v>61</v>
      </c>
    </row>
    <row r="25" spans="1:15" ht="30" customHeight="1" thickBot="1">
      <c r="A25" s="48"/>
      <c r="B25" s="45"/>
      <c r="C25" s="44"/>
      <c r="D25" s="44"/>
      <c r="E25" s="324"/>
      <c r="F25" s="46" t="s">
        <v>115</v>
      </c>
      <c r="G25" s="70" t="s">
        <v>124</v>
      </c>
      <c r="H25" s="70" t="s">
        <v>124</v>
      </c>
      <c r="I25" s="70" t="s">
        <v>124</v>
      </c>
      <c r="J25" s="70" t="s">
        <v>124</v>
      </c>
      <c r="K25" s="70" t="s">
        <v>124</v>
      </c>
      <c r="L25" s="70" t="s">
        <v>124</v>
      </c>
      <c r="M25" s="70" t="s">
        <v>124</v>
      </c>
      <c r="O25" s="72" t="s">
        <v>62</v>
      </c>
    </row>
    <row r="26" spans="1:40" ht="13.5" thickBot="1">
      <c r="A26" s="2"/>
      <c r="B26" s="252"/>
      <c r="C26" s="252"/>
      <c r="D26" s="252"/>
      <c r="E26" s="252"/>
      <c r="F26" s="252"/>
      <c r="G26" s="252"/>
      <c r="H26" s="252"/>
      <c r="I26" s="252"/>
      <c r="J26" s="252"/>
      <c r="K26" s="252"/>
      <c r="L26" s="252"/>
      <c r="M26" s="37"/>
      <c r="O26" s="71" t="s">
        <v>50</v>
      </c>
      <c r="AN26" s="1" t="e">
        <f>#REF!+1</f>
        <v>#REF!</v>
      </c>
    </row>
    <row r="27" spans="1:40" ht="24.75" customHeight="1" thickBot="1">
      <c r="A27" s="325" t="s">
        <v>94</v>
      </c>
      <c r="B27" s="326"/>
      <c r="C27" s="327"/>
      <c r="D27" s="336" t="s">
        <v>77</v>
      </c>
      <c r="E27" s="337"/>
      <c r="F27" s="59">
        <v>0.8</v>
      </c>
      <c r="G27" s="25" t="s">
        <v>87</v>
      </c>
      <c r="H27" s="60">
        <v>1</v>
      </c>
      <c r="I27" s="338" t="s">
        <v>88</v>
      </c>
      <c r="J27" s="339"/>
      <c r="K27" s="23"/>
      <c r="L27" s="340"/>
      <c r="M27" s="341"/>
      <c r="O27" s="71" t="s">
        <v>51</v>
      </c>
      <c r="AN27" s="1" t="e">
        <f>AN26+1</f>
        <v>#REF!</v>
      </c>
    </row>
    <row r="28" spans="1:40" ht="24.75" customHeight="1" thickBot="1">
      <c r="A28" s="333"/>
      <c r="B28" s="334"/>
      <c r="C28" s="335"/>
      <c r="D28" s="345" t="s">
        <v>78</v>
      </c>
      <c r="E28" s="346"/>
      <c r="F28" s="61">
        <v>0.6</v>
      </c>
      <c r="G28" s="26" t="s">
        <v>87</v>
      </c>
      <c r="H28" s="86">
        <v>0.799</v>
      </c>
      <c r="I28" s="63"/>
      <c r="J28" s="64"/>
      <c r="K28" s="64"/>
      <c r="L28" s="305"/>
      <c r="M28" s="342"/>
      <c r="O28" s="71" t="s">
        <v>52</v>
      </c>
      <c r="AN28" s="1" t="e">
        <f>#REF!+1</f>
        <v>#REF!</v>
      </c>
    </row>
    <row r="29" spans="1:40" ht="24.75" customHeight="1" thickBot="1">
      <c r="A29" s="328"/>
      <c r="B29" s="329"/>
      <c r="C29" s="330"/>
      <c r="D29" s="347" t="s">
        <v>79</v>
      </c>
      <c r="E29" s="348"/>
      <c r="F29" s="253">
        <v>0</v>
      </c>
      <c r="G29" s="27" t="s">
        <v>87</v>
      </c>
      <c r="H29" s="87">
        <v>0.599</v>
      </c>
      <c r="I29" s="66"/>
      <c r="J29" s="67"/>
      <c r="K29" s="67"/>
      <c r="L29" s="343"/>
      <c r="M29" s="344"/>
      <c r="O29" s="91" t="s">
        <v>139</v>
      </c>
      <c r="AN29" s="1" t="e">
        <f>#REF!+1</f>
        <v>#REF!</v>
      </c>
    </row>
    <row r="30" spans="1:40" ht="13.5" thickBot="1">
      <c r="A30" s="2"/>
      <c r="B30" s="252"/>
      <c r="C30" s="252"/>
      <c r="D30" s="252"/>
      <c r="E30" s="252"/>
      <c r="F30" s="252"/>
      <c r="G30" s="252"/>
      <c r="H30" s="252"/>
      <c r="I30" s="252"/>
      <c r="J30" s="252"/>
      <c r="K30" s="252"/>
      <c r="L30" s="252"/>
      <c r="M30" s="37"/>
      <c r="O30" s="71" t="s">
        <v>64</v>
      </c>
      <c r="AN30" s="1" t="e">
        <f>#REF!+1</f>
        <v>#REF!</v>
      </c>
    </row>
    <row r="31" spans="1:40" ht="13.5" customHeight="1" thickBot="1">
      <c r="A31" s="320" t="s">
        <v>30</v>
      </c>
      <c r="B31" s="321"/>
      <c r="C31" s="321"/>
      <c r="D31" s="321"/>
      <c r="E31" s="321"/>
      <c r="F31" s="321"/>
      <c r="G31" s="321"/>
      <c r="H31" s="321"/>
      <c r="I31" s="321"/>
      <c r="J31" s="321"/>
      <c r="K31" s="321"/>
      <c r="L31" s="321"/>
      <c r="M31" s="322"/>
      <c r="O31" s="71" t="s">
        <v>54</v>
      </c>
      <c r="AN31" s="1" t="e">
        <f>AN30+1</f>
        <v>#REF!</v>
      </c>
    </row>
    <row r="32" spans="1:40" ht="40.5" customHeight="1" thickBot="1">
      <c r="A32" s="2"/>
      <c r="B32" s="252"/>
      <c r="C32" s="252"/>
      <c r="D32" s="252"/>
      <c r="E32" s="252"/>
      <c r="F32" s="252"/>
      <c r="G32" s="252"/>
      <c r="H32" s="252"/>
      <c r="I32" s="252"/>
      <c r="J32" s="252"/>
      <c r="K32" s="252"/>
      <c r="L32" s="252"/>
      <c r="M32" s="37"/>
      <c r="O32" s="71" t="s">
        <v>55</v>
      </c>
      <c r="AN32" s="1" t="e">
        <f>AN31+1</f>
        <v>#REF!</v>
      </c>
    </row>
    <row r="33" spans="1:38" ht="81.75" customHeight="1" thickBot="1">
      <c r="A33" s="256"/>
      <c r="B33" s="77" t="s">
        <v>31</v>
      </c>
      <c r="C33" s="78" t="s">
        <v>32</v>
      </c>
      <c r="D33" s="78" t="str">
        <f>F19</f>
        <v>Número de capacitaciones realizadas </v>
      </c>
      <c r="E33" s="78" t="str">
        <f>F20</f>
        <v>Número de capacitaciones programadas de acuerdo al PIC</v>
      </c>
      <c r="F33" s="79" t="s">
        <v>89</v>
      </c>
      <c r="G33" s="80" t="s">
        <v>93</v>
      </c>
      <c r="J33" s="252"/>
      <c r="K33" s="252"/>
      <c r="L33" s="252"/>
      <c r="M33" s="254"/>
      <c r="O33" s="71" t="s">
        <v>53</v>
      </c>
      <c r="AI33"/>
      <c r="AL33" s="1"/>
    </row>
    <row r="34" spans="1:38" ht="27" customHeight="1">
      <c r="A34" s="256"/>
      <c r="B34" s="32" t="s">
        <v>33</v>
      </c>
      <c r="C34" s="42">
        <v>1</v>
      </c>
      <c r="D34" s="176">
        <v>1</v>
      </c>
      <c r="E34" s="176">
        <v>1</v>
      </c>
      <c r="F34" s="68">
        <f>D34/E34</f>
        <v>1</v>
      </c>
      <c r="G34" s="47">
        <v>1</v>
      </c>
      <c r="J34" s="252"/>
      <c r="K34" s="252"/>
      <c r="L34" s="252"/>
      <c r="M34" s="254"/>
      <c r="O34" s="71" t="s">
        <v>65</v>
      </c>
      <c r="AI34"/>
      <c r="AL34" s="1"/>
    </row>
    <row r="35" spans="1:38" ht="27" customHeight="1">
      <c r="A35" s="256"/>
      <c r="B35" s="29" t="s">
        <v>34</v>
      </c>
      <c r="C35" s="73">
        <v>1</v>
      </c>
      <c r="D35" s="81">
        <v>3</v>
      </c>
      <c r="E35" s="8">
        <v>3</v>
      </c>
      <c r="F35" s="76">
        <f>D35/E35</f>
        <v>1</v>
      </c>
      <c r="G35" s="82">
        <v>1</v>
      </c>
      <c r="J35" s="252"/>
      <c r="K35" s="252"/>
      <c r="L35" s="252"/>
      <c r="M35" s="254"/>
      <c r="O35" s="71" t="s">
        <v>66</v>
      </c>
      <c r="AI35"/>
      <c r="AL35" s="1"/>
    </row>
    <row r="36" spans="1:38" ht="27" customHeight="1">
      <c r="A36" s="256"/>
      <c r="B36" s="29" t="s">
        <v>35</v>
      </c>
      <c r="C36" s="73">
        <v>1</v>
      </c>
      <c r="D36" s="81">
        <v>15</v>
      </c>
      <c r="E36" s="8">
        <v>15</v>
      </c>
      <c r="F36" s="76">
        <f>D36/E36</f>
        <v>1</v>
      </c>
      <c r="G36" s="82">
        <v>1</v>
      </c>
      <c r="J36" s="252"/>
      <c r="K36" s="252"/>
      <c r="L36" s="252"/>
      <c r="M36" s="254"/>
      <c r="O36" s="21" t="s">
        <v>69</v>
      </c>
      <c r="AI36"/>
      <c r="AL36" s="1"/>
    </row>
    <row r="37" spans="1:38" ht="27" customHeight="1" thickBot="1">
      <c r="A37" s="256"/>
      <c r="B37" s="30" t="s">
        <v>36</v>
      </c>
      <c r="C37" s="75">
        <v>1</v>
      </c>
      <c r="D37" s="31">
        <v>15</v>
      </c>
      <c r="E37" s="31">
        <v>15</v>
      </c>
      <c r="F37" s="83">
        <f>D37/E37</f>
        <v>1</v>
      </c>
      <c r="G37" s="84">
        <v>1</v>
      </c>
      <c r="J37" s="252"/>
      <c r="K37" s="252"/>
      <c r="L37" s="252"/>
      <c r="M37" s="254"/>
      <c r="O37" s="9" t="s">
        <v>67</v>
      </c>
      <c r="AI37"/>
      <c r="AL37" s="1"/>
    </row>
    <row r="38" spans="1:16" ht="12.75">
      <c r="A38" s="2"/>
      <c r="B38" s="252"/>
      <c r="C38" s="252"/>
      <c r="D38" s="252"/>
      <c r="E38" s="252"/>
      <c r="F38" s="252"/>
      <c r="G38" s="252"/>
      <c r="H38" s="252"/>
      <c r="I38" s="252"/>
      <c r="J38" s="252"/>
      <c r="K38" s="252"/>
      <c r="L38" s="252"/>
      <c r="M38" s="37"/>
      <c r="N38" s="252"/>
      <c r="O38" s="9" t="s">
        <v>68</v>
      </c>
      <c r="P38" s="252"/>
    </row>
    <row r="39" spans="1:40" ht="12.75">
      <c r="A39" s="2"/>
      <c r="B39" s="252"/>
      <c r="C39" s="252"/>
      <c r="D39" s="252"/>
      <c r="E39" s="252"/>
      <c r="F39" s="252"/>
      <c r="G39" s="252"/>
      <c r="H39" s="252"/>
      <c r="I39" s="252"/>
      <c r="J39" s="252"/>
      <c r="K39" s="252"/>
      <c r="L39" s="252"/>
      <c r="M39" s="37"/>
      <c r="O39" s="9" t="s">
        <v>56</v>
      </c>
      <c r="AN39" s="1" t="e">
        <f>#REF!+1</f>
        <v>#REF!</v>
      </c>
    </row>
    <row r="40" spans="1:15" ht="12.75">
      <c r="A40" s="2"/>
      <c r="B40" s="252"/>
      <c r="C40" s="252"/>
      <c r="D40" s="252"/>
      <c r="E40" s="252"/>
      <c r="F40" s="252"/>
      <c r="G40" s="252"/>
      <c r="H40" s="252"/>
      <c r="I40" s="252"/>
      <c r="J40" s="252"/>
      <c r="K40" s="252"/>
      <c r="L40" s="252"/>
      <c r="M40" s="37"/>
      <c r="O40" s="9" t="s">
        <v>46</v>
      </c>
    </row>
    <row r="41" spans="1:15" ht="12.75">
      <c r="A41" s="2"/>
      <c r="B41" s="252"/>
      <c r="C41" s="252"/>
      <c r="D41" s="252"/>
      <c r="E41" s="252"/>
      <c r="F41" s="252"/>
      <c r="G41" s="252"/>
      <c r="H41" s="252"/>
      <c r="I41" s="252"/>
      <c r="J41" s="252"/>
      <c r="K41" s="252"/>
      <c r="L41" s="252"/>
      <c r="M41" s="37"/>
      <c r="O41" s="252" t="s">
        <v>47</v>
      </c>
    </row>
    <row r="42" spans="1:15" ht="13.5" thickBot="1">
      <c r="A42" s="2"/>
      <c r="B42" s="252"/>
      <c r="C42" s="252"/>
      <c r="D42" s="252"/>
      <c r="E42" s="252"/>
      <c r="F42" s="252"/>
      <c r="G42" s="252"/>
      <c r="H42" s="252"/>
      <c r="I42" s="252"/>
      <c r="J42" s="252"/>
      <c r="K42" s="252"/>
      <c r="L42" s="252"/>
      <c r="M42" s="37"/>
      <c r="O42" s="252" t="s">
        <v>81</v>
      </c>
    </row>
    <row r="43" spans="1:40" ht="13.5" customHeight="1" thickBot="1">
      <c r="A43" s="320" t="s">
        <v>37</v>
      </c>
      <c r="B43" s="321"/>
      <c r="C43" s="321"/>
      <c r="D43" s="321"/>
      <c r="E43" s="321"/>
      <c r="F43" s="321"/>
      <c r="G43" s="321"/>
      <c r="H43" s="321"/>
      <c r="I43" s="321"/>
      <c r="J43" s="321"/>
      <c r="K43" s="321"/>
      <c r="L43" s="321"/>
      <c r="M43" s="322"/>
      <c r="O43" s="252" t="s">
        <v>109</v>
      </c>
      <c r="AN43" s="1" t="e">
        <f>#REF!+1</f>
        <v>#REF!</v>
      </c>
    </row>
    <row r="44" spans="1:40" ht="13.5" thickBot="1">
      <c r="A44" s="2"/>
      <c r="B44" s="252"/>
      <c r="C44" s="252"/>
      <c r="D44" s="252"/>
      <c r="E44" s="252"/>
      <c r="F44" s="252"/>
      <c r="G44" s="252"/>
      <c r="H44" s="252"/>
      <c r="I44" s="252"/>
      <c r="J44" s="252"/>
      <c r="K44" s="252"/>
      <c r="L44" s="252"/>
      <c r="M44" s="37"/>
      <c r="O44" s="252" t="s">
        <v>110</v>
      </c>
      <c r="AN44" s="1" t="e">
        <f aca="true" t="shared" si="0" ref="AN44:AN54">AN43+1</f>
        <v>#REF!</v>
      </c>
    </row>
    <row r="45" spans="1:40" ht="28.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111</v>
      </c>
    </row>
    <row r="47" spans="1:40" ht="69.75" customHeight="1" thickBot="1">
      <c r="A47" s="10" t="s">
        <v>33</v>
      </c>
      <c r="B47" s="314" t="s">
        <v>317</v>
      </c>
      <c r="C47" s="315"/>
      <c r="D47" s="315"/>
      <c r="E47" s="316"/>
      <c r="F47" s="28"/>
      <c r="G47" s="74" t="s">
        <v>249</v>
      </c>
      <c r="H47" s="309"/>
      <c r="I47" s="310"/>
      <c r="J47" s="310"/>
      <c r="K47" s="310"/>
      <c r="L47" s="310"/>
      <c r="M47" s="311"/>
      <c r="AN47" s="1" t="e">
        <f>AN45+1</f>
        <v>#REF!</v>
      </c>
    </row>
    <row r="48" spans="1:40" ht="91.5" customHeight="1" thickBot="1">
      <c r="A48" s="10" t="s">
        <v>34</v>
      </c>
      <c r="B48" s="306" t="s">
        <v>316</v>
      </c>
      <c r="C48" s="307"/>
      <c r="D48" s="307"/>
      <c r="E48" s="308"/>
      <c r="F48" s="28"/>
      <c r="G48" s="74" t="s">
        <v>249</v>
      </c>
      <c r="H48" s="309"/>
      <c r="I48" s="310"/>
      <c r="J48" s="310"/>
      <c r="K48" s="310"/>
      <c r="L48" s="310"/>
      <c r="M48" s="311"/>
      <c r="AN48" s="1" t="e">
        <f t="shared" si="0"/>
        <v>#REF!</v>
      </c>
    </row>
    <row r="49" spans="1:40" ht="148.5" customHeight="1" thickBot="1">
      <c r="A49" s="10" t="s">
        <v>41</v>
      </c>
      <c r="B49" s="317" t="s">
        <v>337</v>
      </c>
      <c r="C49" s="318"/>
      <c r="D49" s="318"/>
      <c r="E49" s="319"/>
      <c r="F49" s="28"/>
      <c r="G49" s="74" t="s">
        <v>249</v>
      </c>
      <c r="H49" s="309"/>
      <c r="I49" s="310"/>
      <c r="J49" s="310"/>
      <c r="K49" s="310"/>
      <c r="L49" s="310"/>
      <c r="M49" s="311"/>
      <c r="AN49" s="1" t="e">
        <f>#REF!+1</f>
        <v>#REF!</v>
      </c>
    </row>
    <row r="50" spans="1:40" ht="123.75" customHeight="1" thickBot="1">
      <c r="A50" s="10" t="s">
        <v>36</v>
      </c>
      <c r="B50" s="317" t="s">
        <v>354</v>
      </c>
      <c r="C50" s="318"/>
      <c r="D50" s="318"/>
      <c r="E50" s="319"/>
      <c r="F50" s="28"/>
      <c r="G50" s="74" t="s">
        <v>249</v>
      </c>
      <c r="H50" s="309"/>
      <c r="I50" s="310"/>
      <c r="J50" s="310"/>
      <c r="K50" s="310"/>
      <c r="L50" s="310"/>
      <c r="M50" s="311"/>
      <c r="AN50" s="1" t="e">
        <f t="shared" si="0"/>
        <v>#REF!</v>
      </c>
    </row>
    <row r="51" spans="1:40" ht="30.75" customHeight="1" thickBot="1">
      <c r="A51" s="10" t="s">
        <v>42</v>
      </c>
      <c r="B51" s="312" t="s">
        <v>379</v>
      </c>
      <c r="C51" s="313"/>
      <c r="D51" s="313"/>
      <c r="E51" s="313"/>
      <c r="F51" s="28"/>
      <c r="G51" s="28"/>
      <c r="H51" s="309"/>
      <c r="I51" s="310"/>
      <c r="J51" s="310"/>
      <c r="K51" s="310"/>
      <c r="L51" s="310"/>
      <c r="M51" s="311"/>
      <c r="AN51" s="1" t="e">
        <f>#REF!+1</f>
        <v>#REF!</v>
      </c>
    </row>
    <row r="52" spans="1:40" ht="24.75" customHeight="1">
      <c r="A52" s="252"/>
      <c r="B52" s="304"/>
      <c r="C52" s="304"/>
      <c r="D52" s="304"/>
      <c r="E52" s="304"/>
      <c r="F52" s="304"/>
      <c r="G52" s="304"/>
      <c r="H52" s="304"/>
      <c r="I52" s="304"/>
      <c r="J52" s="304"/>
      <c r="K52" s="304"/>
      <c r="L52" s="304"/>
      <c r="M52" s="304"/>
      <c r="AN52" s="1" t="e">
        <f t="shared" si="0"/>
        <v>#REF!</v>
      </c>
    </row>
    <row r="53" spans="1:40" ht="24.75" customHeight="1" hidden="1">
      <c r="A53" s="252"/>
      <c r="B53" s="304"/>
      <c r="C53" s="304"/>
      <c r="D53" s="304"/>
      <c r="E53" s="304"/>
      <c r="F53" s="304"/>
      <c r="G53" s="304"/>
      <c r="H53" s="304"/>
      <c r="I53" s="304"/>
      <c r="J53" s="304"/>
      <c r="K53" s="304"/>
      <c r="L53" s="304"/>
      <c r="M53" s="304"/>
      <c r="AN53" s="1" t="e">
        <f t="shared" si="0"/>
        <v>#REF!</v>
      </c>
    </row>
    <row r="54" spans="1:40" ht="24.75" customHeight="1" hidden="1">
      <c r="A54" s="252"/>
      <c r="B54" s="304"/>
      <c r="C54" s="304"/>
      <c r="D54" s="304"/>
      <c r="E54" s="304"/>
      <c r="F54" s="304"/>
      <c r="G54" s="304"/>
      <c r="H54" s="304"/>
      <c r="I54" s="304"/>
      <c r="J54" s="304"/>
      <c r="K54" s="304"/>
      <c r="L54" s="304"/>
      <c r="M54" s="304"/>
      <c r="AN54" s="1" t="e">
        <f t="shared" si="0"/>
        <v>#REF!</v>
      </c>
    </row>
    <row r="55" spans="1:13" ht="24.75" customHeight="1" hidden="1">
      <c r="A55" s="252"/>
      <c r="B55" s="304"/>
      <c r="C55" s="304"/>
      <c r="D55" s="304"/>
      <c r="E55" s="304"/>
      <c r="F55" s="304"/>
      <c r="G55" s="304"/>
      <c r="H55" s="304"/>
      <c r="I55" s="304"/>
      <c r="J55" s="304"/>
      <c r="K55" s="304"/>
      <c r="L55" s="304"/>
      <c r="M55" s="304"/>
    </row>
    <row r="56" spans="1:13" ht="24.75" customHeight="1" hidden="1">
      <c r="A56" s="252"/>
      <c r="B56" s="304"/>
      <c r="C56" s="304"/>
      <c r="D56" s="304"/>
      <c r="E56" s="304"/>
      <c r="F56" s="304"/>
      <c r="G56" s="304"/>
      <c r="H56" s="304"/>
      <c r="I56" s="304"/>
      <c r="J56" s="304"/>
      <c r="K56" s="304"/>
      <c r="L56" s="304"/>
      <c r="M56" s="304"/>
    </row>
    <row r="57" spans="1:13" ht="12.75" hidden="1">
      <c r="A57" s="252"/>
      <c r="B57" s="252"/>
      <c r="C57" s="252"/>
      <c r="D57" s="252"/>
      <c r="E57" s="252"/>
      <c r="F57" s="252"/>
      <c r="G57" s="252"/>
      <c r="H57" s="252"/>
      <c r="I57" s="252"/>
      <c r="J57" s="252"/>
      <c r="K57" s="252"/>
      <c r="L57" s="252"/>
      <c r="M57" s="252"/>
    </row>
    <row r="72" spans="2:11" ht="15" hidden="1">
      <c r="B72" s="252"/>
      <c r="C72" s="252"/>
      <c r="D72" s="252"/>
      <c r="E72" s="252"/>
      <c r="F72" s="305"/>
      <c r="G72" s="305"/>
      <c r="H72" s="305"/>
      <c r="I72" s="11" t="s">
        <v>43</v>
      </c>
      <c r="K72" s="12"/>
    </row>
    <row r="73" spans="2:11" ht="15" hidden="1">
      <c r="B73" s="252"/>
      <c r="C73" s="252"/>
      <c r="D73" s="252"/>
      <c r="E73" s="252"/>
      <c r="F73" s="305"/>
      <c r="G73" s="305"/>
      <c r="H73" s="305"/>
      <c r="I73" s="11" t="s">
        <v>44</v>
      </c>
      <c r="K73" s="12"/>
    </row>
    <row r="74" spans="2:11" ht="15" hidden="1">
      <c r="B74" s="252"/>
      <c r="C74" s="252"/>
      <c r="D74" s="252"/>
      <c r="E74" s="252"/>
      <c r="F74" s="305"/>
      <c r="G74" s="305"/>
      <c r="H74" s="305"/>
      <c r="I74" s="11" t="s">
        <v>45</v>
      </c>
      <c r="K74" s="12"/>
    </row>
    <row r="75" spans="2:11" ht="15" hidden="1">
      <c r="B75" s="252"/>
      <c r="C75" s="252"/>
      <c r="D75" s="252"/>
      <c r="E75" s="252"/>
      <c r="F75" s="305"/>
      <c r="G75" s="305"/>
      <c r="H75" s="305"/>
      <c r="K75" s="12"/>
    </row>
    <row r="76" spans="2:11" ht="15" hidden="1">
      <c r="B76" s="252"/>
      <c r="C76" s="252"/>
      <c r="D76" s="252"/>
      <c r="E76" s="252"/>
      <c r="F76" s="305"/>
      <c r="G76" s="305"/>
      <c r="H76" s="305"/>
      <c r="K76" s="12"/>
    </row>
    <row r="77" spans="2:11" ht="15" hidden="1">
      <c r="B77" s="252"/>
      <c r="C77" s="252"/>
      <c r="D77" s="252"/>
      <c r="E77" s="252"/>
      <c r="K77" s="12"/>
    </row>
    <row r="78" spans="2:11" ht="15" hidden="1">
      <c r="B78" s="252"/>
      <c r="C78" s="252"/>
      <c r="D78" s="252"/>
      <c r="E78" s="252"/>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11" ht="15" hidden="1">
      <c r="B101" s="252"/>
      <c r="C101" s="252"/>
      <c r="D101" s="252"/>
      <c r="E101" s="252"/>
      <c r="K101" s="12"/>
    </row>
    <row r="102" spans="2:11" ht="15" hidden="1">
      <c r="B102" s="252"/>
      <c r="C102" s="252"/>
      <c r="D102" s="252"/>
      <c r="E102" s="252"/>
      <c r="K102" s="12"/>
    </row>
    <row r="103" spans="2:11" ht="15" hidden="1">
      <c r="B103" s="252"/>
      <c r="C103" s="252"/>
      <c r="D103" s="252"/>
      <c r="E103" s="252"/>
      <c r="K103" s="12"/>
    </row>
    <row r="104" spans="2:11" ht="15" hidden="1">
      <c r="B104" s="252"/>
      <c r="C104" s="252"/>
      <c r="D104" s="252"/>
      <c r="E104" s="252"/>
      <c r="K104" s="12"/>
    </row>
    <row r="105" spans="2:11" ht="15" hidden="1">
      <c r="B105" s="252"/>
      <c r="C105" s="252"/>
      <c r="D105" s="252"/>
      <c r="E105" s="252"/>
      <c r="K105" s="12"/>
    </row>
    <row r="106" spans="2:11" ht="15" hidden="1">
      <c r="B106" s="252"/>
      <c r="C106" s="252"/>
      <c r="D106" s="252"/>
      <c r="E106" s="252"/>
      <c r="K106" s="12"/>
    </row>
    <row r="107" spans="2:11" ht="15" hidden="1">
      <c r="B107" s="252"/>
      <c r="C107" s="252"/>
      <c r="D107" s="252"/>
      <c r="E107" s="252"/>
      <c r="K107" s="12"/>
    </row>
    <row r="108" spans="2:11" ht="15" hidden="1">
      <c r="B108" s="252"/>
      <c r="C108" s="252"/>
      <c r="D108" s="252"/>
      <c r="E108" s="252"/>
      <c r="K108" s="12"/>
    </row>
    <row r="109" spans="2:11" ht="15" hidden="1">
      <c r="B109" s="252"/>
      <c r="C109" s="252"/>
      <c r="D109" s="252"/>
      <c r="E109" s="252"/>
      <c r="K109" s="12"/>
    </row>
    <row r="110" spans="2:5" ht="12.75" hidden="1">
      <c r="B110" s="252"/>
      <c r="C110" s="252"/>
      <c r="D110" s="252"/>
      <c r="E110" s="252"/>
    </row>
    <row r="111" spans="2:5" ht="12.75" hidden="1">
      <c r="B111" s="252"/>
      <c r="C111" s="252"/>
      <c r="D111" s="252"/>
      <c r="E111" s="25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spans="2:5" ht="12.75" hidden="1">
      <c r="B127" s="252"/>
      <c r="C127" s="252"/>
      <c r="D127" s="252"/>
      <c r="E127" s="252"/>
    </row>
    <row r="128" spans="2:5" ht="12.75" hidden="1">
      <c r="B128" s="252"/>
      <c r="C128" s="252"/>
      <c r="D128" s="252"/>
      <c r="E128" s="252"/>
    </row>
    <row r="129" spans="2:5" ht="12.75" hidden="1">
      <c r="B129" s="252"/>
      <c r="C129" s="252"/>
      <c r="D129" s="252"/>
      <c r="E129" s="252"/>
    </row>
    <row r="130" spans="2:5" ht="12.75" hidden="1">
      <c r="B130" s="252"/>
      <c r="C130" s="252"/>
      <c r="D130" s="252"/>
      <c r="E130" s="252"/>
    </row>
    <row r="131" spans="2:5" ht="12.75" hidden="1">
      <c r="B131" s="252"/>
      <c r="C131" s="252"/>
      <c r="D131" s="252"/>
      <c r="E131" s="252"/>
    </row>
    <row r="132" spans="2:5" ht="12.75" hidden="1">
      <c r="B132" s="252"/>
      <c r="C132" s="252"/>
      <c r="D132" s="252"/>
      <c r="E132" s="252"/>
    </row>
    <row r="133" spans="2:5" ht="12.75" hidden="1">
      <c r="B133" s="252"/>
      <c r="C133" s="252"/>
      <c r="D133" s="252"/>
      <c r="E133" s="252"/>
    </row>
    <row r="134" spans="2:5" ht="12.75" hidden="1">
      <c r="B134" s="252"/>
      <c r="C134" s="252"/>
      <c r="D134" s="252"/>
      <c r="E134" s="252"/>
    </row>
    <row r="135" spans="2:5" ht="12.75" hidden="1">
      <c r="B135" s="252"/>
      <c r="C135" s="252"/>
      <c r="D135" s="252"/>
      <c r="E135" s="252"/>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'GTH-02 Eje Plan Capac'!#REF!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
      <formula1>'GTH-02 Eje Plan Capac'!#REF!</formula1>
    </dataValidation>
    <dataValidation type="list" allowBlank="1" showInputMessage="1" showErrorMessage="1" sqref="C7:H7">
      <formula1>$O$22:$O$35</formula1>
    </dataValidation>
    <dataValidation type="list" allowBlank="1" showInputMessage="1" showErrorMessage="1" sqref="C14:M14">
      <formula1>$O$43:$O$46</formula1>
    </dataValidation>
    <dataValidation type="list" allowBlank="1" showInputMessage="1" showErrorMessage="1" sqref="C9:M9">
      <formula1>$O$37:$O$40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3.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16">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228</v>
      </c>
      <c r="D11" s="376"/>
      <c r="E11" s="376"/>
      <c r="F11" s="376"/>
      <c r="G11" s="376"/>
      <c r="H11" s="376"/>
      <c r="I11" s="376"/>
      <c r="J11" s="376"/>
      <c r="K11" s="24" t="s">
        <v>82</v>
      </c>
      <c r="L11" s="408" t="s">
        <v>122</v>
      </c>
      <c r="M11" s="409"/>
      <c r="O11" s="130" t="s">
        <v>21</v>
      </c>
    </row>
    <row r="12" spans="1:15" ht="37.5" customHeight="1" thickBot="1">
      <c r="A12" s="331" t="s">
        <v>9</v>
      </c>
      <c r="B12" s="332"/>
      <c r="C12" s="369" t="s">
        <v>212</v>
      </c>
      <c r="D12" s="370"/>
      <c r="E12" s="370"/>
      <c r="F12" s="370"/>
      <c r="G12" s="370"/>
      <c r="H12" s="370"/>
      <c r="I12" s="370"/>
      <c r="J12" s="370"/>
      <c r="K12" s="370"/>
      <c r="L12" s="370"/>
      <c r="M12" s="371"/>
      <c r="O12" s="130" t="s">
        <v>0</v>
      </c>
    </row>
    <row r="13" spans="1:15" ht="23.25" customHeight="1" thickBot="1">
      <c r="A13" s="331" t="s">
        <v>96</v>
      </c>
      <c r="B13" s="332"/>
      <c r="C13" s="410" t="s">
        <v>267</v>
      </c>
      <c r="D13" s="411"/>
      <c r="E13" s="411"/>
      <c r="F13" s="411"/>
      <c r="G13" s="411"/>
      <c r="H13" s="411"/>
      <c r="I13" s="411"/>
      <c r="J13" s="411"/>
      <c r="K13" s="411"/>
      <c r="L13" s="411"/>
      <c r="M13" s="412"/>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33"/>
      <c r="D18" s="335"/>
      <c r="E18" s="6" t="s">
        <v>14</v>
      </c>
      <c r="F18" s="331" t="s">
        <v>15</v>
      </c>
      <c r="G18" s="359"/>
      <c r="H18" s="332"/>
      <c r="I18" s="34" t="s">
        <v>16</v>
      </c>
      <c r="J18" s="331" t="s">
        <v>136</v>
      </c>
      <c r="K18" s="359"/>
      <c r="L18" s="332"/>
      <c r="M18" s="6" t="s">
        <v>17</v>
      </c>
      <c r="O18" s="130" t="s">
        <v>27</v>
      </c>
    </row>
    <row r="19" spans="1:15" ht="81" customHeight="1" thickBot="1">
      <c r="A19" s="391" t="s">
        <v>205</v>
      </c>
      <c r="B19" s="392"/>
      <c r="C19" s="364" t="s">
        <v>85</v>
      </c>
      <c r="D19" s="341"/>
      <c r="E19" s="137">
        <v>1</v>
      </c>
      <c r="F19" s="366" t="s">
        <v>207</v>
      </c>
      <c r="G19" s="389"/>
      <c r="H19" s="390"/>
      <c r="I19" s="137" t="s">
        <v>95</v>
      </c>
      <c r="J19" s="349" t="s">
        <v>204</v>
      </c>
      <c r="K19" s="350"/>
      <c r="L19" s="351"/>
      <c r="M19" s="7" t="s">
        <v>119</v>
      </c>
      <c r="O19" s="130"/>
    </row>
    <row r="20" spans="1:15" ht="81" customHeight="1" thickBot="1">
      <c r="A20" s="393"/>
      <c r="B20" s="394"/>
      <c r="C20" s="365"/>
      <c r="D20" s="344"/>
      <c r="E20" s="137">
        <v>2</v>
      </c>
      <c r="F20" s="366" t="s">
        <v>206</v>
      </c>
      <c r="G20" s="389"/>
      <c r="H20" s="390"/>
      <c r="I20" s="137" t="s">
        <v>95</v>
      </c>
      <c r="J20" s="349" t="s">
        <v>208</v>
      </c>
      <c r="K20" s="350"/>
      <c r="L20" s="351"/>
      <c r="M20" s="7" t="s">
        <v>119</v>
      </c>
      <c r="O20" s="130"/>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70" t="s">
        <v>124</v>
      </c>
      <c r="I22" s="6" t="s">
        <v>104</v>
      </c>
      <c r="J22" s="89" t="s">
        <v>124</v>
      </c>
      <c r="K22" s="6" t="s">
        <v>105</v>
      </c>
      <c r="L22" s="403" t="s">
        <v>124</v>
      </c>
      <c r="M22" s="404"/>
      <c r="O22" s="20" t="s">
        <v>48</v>
      </c>
      <c r="AN22" s="1">
        <f>AN21+1</f>
        <v>2003</v>
      </c>
    </row>
    <row r="23" spans="1:15" ht="16.5" customHeight="1" thickBot="1">
      <c r="A23" s="323" t="s">
        <v>26</v>
      </c>
      <c r="B23" s="354" t="s">
        <v>24</v>
      </c>
      <c r="C23" s="323" t="s">
        <v>75</v>
      </c>
      <c r="D23" s="354" t="s">
        <v>24</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55"/>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3">
        <v>0.9</v>
      </c>
      <c r="G27" s="25" t="s">
        <v>87</v>
      </c>
      <c r="H27" s="54">
        <v>1</v>
      </c>
      <c r="I27" s="50" t="s">
        <v>88</v>
      </c>
      <c r="J27" s="23"/>
      <c r="K27" s="23"/>
      <c r="L27" s="51"/>
      <c r="M27" s="52"/>
      <c r="O27" s="20" t="s">
        <v>62</v>
      </c>
      <c r="AN27" s="1" t="e">
        <f>AN26+1</f>
        <v>#REF!</v>
      </c>
    </row>
    <row r="28" spans="1:40" ht="24.75" customHeight="1" thickBot="1">
      <c r="A28" s="333"/>
      <c r="B28" s="334"/>
      <c r="C28" s="335"/>
      <c r="D28" s="345" t="s">
        <v>78</v>
      </c>
      <c r="E28" s="346"/>
      <c r="F28" s="56">
        <v>0.8</v>
      </c>
      <c r="G28" s="26" t="s">
        <v>87</v>
      </c>
      <c r="H28" s="57">
        <v>0.899</v>
      </c>
      <c r="I28" s="397" t="s">
        <v>319</v>
      </c>
      <c r="J28" s="398"/>
      <c r="K28" s="398"/>
      <c r="L28" s="398"/>
      <c r="M28" s="399"/>
      <c r="O28" s="20" t="s">
        <v>51</v>
      </c>
      <c r="AN28" s="1" t="e">
        <f>#REF!+1</f>
        <v>#REF!</v>
      </c>
    </row>
    <row r="29" spans="1:40" ht="24.75" customHeight="1" thickBot="1">
      <c r="A29" s="328"/>
      <c r="B29" s="329"/>
      <c r="C29" s="330"/>
      <c r="D29" s="347" t="s">
        <v>79</v>
      </c>
      <c r="E29" s="348"/>
      <c r="F29" s="58">
        <v>0</v>
      </c>
      <c r="G29" s="27" t="s">
        <v>87</v>
      </c>
      <c r="H29" s="117">
        <v>0.799</v>
      </c>
      <c r="I29" s="400"/>
      <c r="J29" s="401"/>
      <c r="K29" s="401"/>
      <c r="L29" s="401"/>
      <c r="M29" s="402"/>
      <c r="O29" s="20" t="s">
        <v>52</v>
      </c>
      <c r="AN29" s="1" t="e">
        <f>#REF!+1</f>
        <v>#REF!</v>
      </c>
    </row>
    <row r="30" spans="1:40" ht="12.75">
      <c r="A30" s="2"/>
      <c r="B30" s="130"/>
      <c r="C30" s="130"/>
      <c r="D30" s="130"/>
      <c r="E30" s="130"/>
      <c r="F30" s="130"/>
      <c r="G30" s="130"/>
      <c r="H30" s="130"/>
      <c r="I30" s="130"/>
      <c r="J30" s="130"/>
      <c r="K30" s="130"/>
      <c r="L30" s="130"/>
      <c r="M30" s="37"/>
      <c r="O30" s="20" t="s">
        <v>139</v>
      </c>
      <c r="AN30" s="1" t="e">
        <f>#REF!+1</f>
        <v>#REF!</v>
      </c>
    </row>
    <row r="31" spans="15:40" ht="13.5" customHeight="1" thickBot="1">
      <c r="O31" s="20" t="s">
        <v>64</v>
      </c>
      <c r="AN31" s="1" t="e">
        <f>AN30+1</f>
        <v>#REF!</v>
      </c>
    </row>
    <row r="32" spans="1:40" ht="13.5" thickBot="1">
      <c r="A32" s="320" t="s">
        <v>30</v>
      </c>
      <c r="B32" s="321"/>
      <c r="C32" s="321"/>
      <c r="D32" s="321"/>
      <c r="E32" s="321"/>
      <c r="F32" s="321"/>
      <c r="G32" s="321"/>
      <c r="H32" s="321"/>
      <c r="I32" s="321"/>
      <c r="J32" s="321"/>
      <c r="K32" s="321"/>
      <c r="L32" s="321"/>
      <c r="M32" s="322"/>
      <c r="O32" s="20" t="s">
        <v>54</v>
      </c>
      <c r="AN32" s="1" t="e">
        <f>AN31+1</f>
        <v>#REF!</v>
      </c>
    </row>
    <row r="33" spans="1:15" ht="44.25" customHeight="1" thickBot="1">
      <c r="A33" s="138"/>
      <c r="B33" s="108"/>
      <c r="C33" s="108"/>
      <c r="D33" s="105"/>
      <c r="E33" s="105"/>
      <c r="F33" s="105"/>
      <c r="G33" s="105"/>
      <c r="H33" s="106"/>
      <c r="I33" s="106"/>
      <c r="J33" s="106"/>
      <c r="K33" s="106"/>
      <c r="L33" s="106"/>
      <c r="M33" s="107"/>
      <c r="O33" s="20"/>
    </row>
    <row r="34" spans="1:38" ht="106.5" customHeight="1" thickBot="1">
      <c r="A34" s="138"/>
      <c r="B34" s="160" t="s">
        <v>31</v>
      </c>
      <c r="C34" s="159" t="s">
        <v>32</v>
      </c>
      <c r="D34" s="158" t="str">
        <f>F20</f>
        <v>N° total de requisitos establecidos en el Decreto 1072 de 2015 y en la Resolución 0312 de 2019</v>
      </c>
      <c r="E34" s="158" t="str">
        <f>F19</f>
        <v>N° de requisitos establecidos en el Decreto 1072 de 2015 y en la Resolución 0312 de 2019 que se cumplen  </v>
      </c>
      <c r="F34" s="157" t="s">
        <v>89</v>
      </c>
      <c r="G34" s="156" t="s">
        <v>93</v>
      </c>
      <c r="J34" s="130"/>
      <c r="K34" s="130"/>
      <c r="L34" s="130"/>
      <c r="M34" s="136"/>
      <c r="O34" s="20" t="s">
        <v>55</v>
      </c>
      <c r="AI34"/>
      <c r="AL34" s="1"/>
    </row>
    <row r="35" spans="1:38" ht="25.5" customHeight="1">
      <c r="A35" s="138"/>
      <c r="B35" s="155" t="s">
        <v>33</v>
      </c>
      <c r="C35" s="154">
        <v>0</v>
      </c>
      <c r="D35" s="112">
        <v>0</v>
      </c>
      <c r="E35" s="153">
        <v>0</v>
      </c>
      <c r="F35" s="152"/>
      <c r="G35" s="151"/>
      <c r="J35" s="130"/>
      <c r="K35" s="130"/>
      <c r="L35" s="130"/>
      <c r="M35" s="136"/>
      <c r="O35" s="20"/>
      <c r="AI35"/>
      <c r="AL35" s="1"/>
    </row>
    <row r="36" spans="1:38" ht="25.5" customHeight="1">
      <c r="A36" s="138"/>
      <c r="B36" s="150" t="s">
        <v>34</v>
      </c>
      <c r="C36" s="149">
        <v>0.7</v>
      </c>
      <c r="D36" s="109">
        <v>48</v>
      </c>
      <c r="E36" s="148">
        <v>36</v>
      </c>
      <c r="F36" s="165">
        <f>E36/D36</f>
        <v>0.75</v>
      </c>
      <c r="G36" s="146"/>
      <c r="J36" s="130"/>
      <c r="K36" s="130"/>
      <c r="L36" s="130"/>
      <c r="M36" s="136"/>
      <c r="O36" s="20"/>
      <c r="AI36"/>
      <c r="AL36" s="1"/>
    </row>
    <row r="37" spans="1:38" ht="25.5" customHeight="1">
      <c r="A37" s="138"/>
      <c r="B37" s="150" t="s">
        <v>35</v>
      </c>
      <c r="C37" s="149">
        <v>0</v>
      </c>
      <c r="D37" s="109">
        <v>0</v>
      </c>
      <c r="E37" s="148">
        <v>0</v>
      </c>
      <c r="F37" s="147"/>
      <c r="G37" s="146"/>
      <c r="J37" s="130"/>
      <c r="K37" s="130"/>
      <c r="L37" s="130"/>
      <c r="M37" s="136"/>
      <c r="O37" s="20"/>
      <c r="AI37"/>
      <c r="AL37" s="1"/>
    </row>
    <row r="38" spans="1:38" ht="25.5" customHeight="1" thickBot="1">
      <c r="A38" s="138"/>
      <c r="B38" s="145" t="s">
        <v>36</v>
      </c>
      <c r="C38" s="144">
        <v>1</v>
      </c>
      <c r="D38" s="113">
        <v>48</v>
      </c>
      <c r="E38" s="143">
        <v>48</v>
      </c>
      <c r="F38" s="300">
        <f>E38/D38</f>
        <v>1</v>
      </c>
      <c r="G38" s="141">
        <f>F38</f>
        <v>1</v>
      </c>
      <c r="J38" s="130"/>
      <c r="K38" s="130"/>
      <c r="L38" s="130"/>
      <c r="M38" s="136"/>
      <c r="O38" s="20" t="s">
        <v>53</v>
      </c>
      <c r="AI38"/>
      <c r="AL38" s="1"/>
    </row>
    <row r="39" spans="1:16" ht="12.75">
      <c r="A39" s="2"/>
      <c r="B39" s="130"/>
      <c r="C39" s="130"/>
      <c r="D39" s="130"/>
      <c r="E39" s="130"/>
      <c r="F39" s="130"/>
      <c r="G39" s="130"/>
      <c r="H39" s="130"/>
      <c r="I39" s="130"/>
      <c r="J39" s="130"/>
      <c r="K39" s="130"/>
      <c r="L39" s="130"/>
      <c r="M39" s="37"/>
      <c r="N39" s="130"/>
      <c r="O39" s="9" t="s">
        <v>68</v>
      </c>
      <c r="P39" s="130"/>
    </row>
    <row r="40" spans="1:40" ht="12.75">
      <c r="A40" s="2"/>
      <c r="B40" s="130"/>
      <c r="C40" s="130"/>
      <c r="D40" s="130"/>
      <c r="E40" s="130"/>
      <c r="F40" s="130"/>
      <c r="G40" s="130"/>
      <c r="H40" s="130"/>
      <c r="I40" s="130"/>
      <c r="J40" s="130"/>
      <c r="K40" s="130"/>
      <c r="L40" s="130"/>
      <c r="M40" s="37"/>
      <c r="O40" s="9" t="s">
        <v>56</v>
      </c>
      <c r="AN40" s="1" t="e">
        <f>#REF!+1</f>
        <v>#REF!</v>
      </c>
    </row>
    <row r="41" spans="1:15" ht="13.5" thickBot="1">
      <c r="A41" s="2"/>
      <c r="B41" s="130"/>
      <c r="C41" s="130"/>
      <c r="D41" s="130"/>
      <c r="E41" s="130"/>
      <c r="F41" s="130"/>
      <c r="G41" s="130"/>
      <c r="H41" s="130"/>
      <c r="I41" s="130"/>
      <c r="J41" s="130"/>
      <c r="K41" s="130"/>
      <c r="L41" s="130"/>
      <c r="M41" s="37"/>
      <c r="O41" s="130" t="s">
        <v>47</v>
      </c>
    </row>
    <row r="42" spans="1:40" ht="13.5" customHeight="1" thickBot="1">
      <c r="A42" s="320" t="s">
        <v>37</v>
      </c>
      <c r="B42" s="321"/>
      <c r="C42" s="321"/>
      <c r="D42" s="321"/>
      <c r="E42" s="321"/>
      <c r="F42" s="321"/>
      <c r="G42" s="321"/>
      <c r="H42" s="321"/>
      <c r="I42" s="321"/>
      <c r="J42" s="321"/>
      <c r="K42" s="321"/>
      <c r="L42" s="321"/>
      <c r="M42" s="322"/>
      <c r="O42" s="130" t="s">
        <v>109</v>
      </c>
      <c r="AN42" s="1" t="e">
        <f>#REF!+1</f>
        <v>#REF!</v>
      </c>
    </row>
    <row r="43" spans="1:40" ht="13.5" thickBot="1">
      <c r="A43" s="2"/>
      <c r="B43" s="130"/>
      <c r="C43" s="130"/>
      <c r="D43" s="130"/>
      <c r="E43" s="130"/>
      <c r="F43" s="130"/>
      <c r="G43" s="130"/>
      <c r="H43" s="130"/>
      <c r="I43" s="130"/>
      <c r="J43" s="130"/>
      <c r="K43" s="130"/>
      <c r="L43" s="130"/>
      <c r="M43" s="37"/>
      <c r="O43" s="130" t="s">
        <v>110</v>
      </c>
      <c r="AN43" s="1" t="e">
        <f>AN42+1</f>
        <v>#REF!</v>
      </c>
    </row>
    <row r="44" spans="1:40" ht="25.5" customHeight="1" thickBot="1">
      <c r="A44" s="323" t="s">
        <v>38</v>
      </c>
      <c r="B44" s="325" t="s">
        <v>39</v>
      </c>
      <c r="C44" s="326"/>
      <c r="D44" s="326"/>
      <c r="E44" s="327"/>
      <c r="F44" s="331" t="s">
        <v>90</v>
      </c>
      <c r="G44" s="332"/>
      <c r="H44" s="325" t="s">
        <v>40</v>
      </c>
      <c r="I44" s="326"/>
      <c r="J44" s="326"/>
      <c r="K44" s="326"/>
      <c r="L44" s="326"/>
      <c r="M44" s="327"/>
      <c r="O44" s="1" t="s">
        <v>123</v>
      </c>
      <c r="AN44" s="1" t="e">
        <f>AN43+1</f>
        <v>#REF!</v>
      </c>
    </row>
    <row r="45" spans="1:15" ht="25.5" customHeight="1" thickBot="1">
      <c r="A45" s="324"/>
      <c r="B45" s="328"/>
      <c r="C45" s="329"/>
      <c r="D45" s="329"/>
      <c r="E45" s="330"/>
      <c r="F45" s="6" t="s">
        <v>91</v>
      </c>
      <c r="G45" s="34" t="s">
        <v>92</v>
      </c>
      <c r="H45" s="328"/>
      <c r="I45" s="329"/>
      <c r="J45" s="329"/>
      <c r="K45" s="329"/>
      <c r="L45" s="329"/>
      <c r="M45" s="330"/>
      <c r="O45" s="1" t="s">
        <v>111</v>
      </c>
    </row>
    <row r="46" spans="1:40" ht="48" customHeight="1" thickBot="1">
      <c r="A46" s="10" t="s">
        <v>33</v>
      </c>
      <c r="B46" s="306" t="s">
        <v>294</v>
      </c>
      <c r="C46" s="395"/>
      <c r="D46" s="395"/>
      <c r="E46" s="396"/>
      <c r="F46" s="28"/>
      <c r="G46" s="74" t="s">
        <v>249</v>
      </c>
      <c r="H46" s="309"/>
      <c r="I46" s="310"/>
      <c r="J46" s="310"/>
      <c r="K46" s="310"/>
      <c r="L46" s="310"/>
      <c r="M46" s="311"/>
      <c r="AN46" s="1" t="e">
        <f>AN44+1</f>
        <v>#REF!</v>
      </c>
    </row>
    <row r="47" spans="1:40" ht="228" customHeight="1" thickBot="1">
      <c r="A47" s="10" t="s">
        <v>34</v>
      </c>
      <c r="B47" s="317" t="s">
        <v>318</v>
      </c>
      <c r="C47" s="318"/>
      <c r="D47" s="318"/>
      <c r="E47" s="319"/>
      <c r="F47" s="28"/>
      <c r="G47" s="74" t="s">
        <v>249</v>
      </c>
      <c r="H47" s="309"/>
      <c r="I47" s="310"/>
      <c r="J47" s="310"/>
      <c r="K47" s="310"/>
      <c r="L47" s="310"/>
      <c r="M47" s="311"/>
      <c r="AN47" s="1" t="e">
        <f>AN46+1</f>
        <v>#REF!</v>
      </c>
    </row>
    <row r="48" spans="1:40" ht="76.5" customHeight="1" thickBot="1">
      <c r="A48" s="10" t="s">
        <v>41</v>
      </c>
      <c r="B48" s="317" t="s">
        <v>338</v>
      </c>
      <c r="C48" s="318"/>
      <c r="D48" s="318"/>
      <c r="E48" s="319"/>
      <c r="F48" s="28"/>
      <c r="G48" s="74" t="s">
        <v>249</v>
      </c>
      <c r="H48" s="309"/>
      <c r="I48" s="310"/>
      <c r="J48" s="310"/>
      <c r="K48" s="310"/>
      <c r="L48" s="310"/>
      <c r="M48" s="311"/>
      <c r="AN48" s="1" t="e">
        <f>#REF!+1</f>
        <v>#REF!</v>
      </c>
    </row>
    <row r="49" spans="1:40" ht="90" customHeight="1" thickBot="1">
      <c r="A49" s="10" t="s">
        <v>36</v>
      </c>
      <c r="B49" s="317" t="s">
        <v>355</v>
      </c>
      <c r="C49" s="318"/>
      <c r="D49" s="318"/>
      <c r="E49" s="319"/>
      <c r="F49" s="28"/>
      <c r="G49" s="74" t="s">
        <v>249</v>
      </c>
      <c r="H49" s="309"/>
      <c r="I49" s="310"/>
      <c r="J49" s="310"/>
      <c r="K49" s="310"/>
      <c r="L49" s="310"/>
      <c r="M49" s="311"/>
      <c r="AN49" s="1" t="e">
        <f>AN48+1</f>
        <v>#REF!</v>
      </c>
    </row>
    <row r="50" spans="1:40" ht="50.25" customHeight="1" thickBot="1">
      <c r="A50" s="10" t="s">
        <v>42</v>
      </c>
      <c r="B50" s="317" t="s">
        <v>356</v>
      </c>
      <c r="C50" s="318"/>
      <c r="D50" s="318"/>
      <c r="E50" s="319"/>
      <c r="F50" s="28"/>
      <c r="G50" s="131" t="s">
        <v>249</v>
      </c>
      <c r="H50" s="309"/>
      <c r="I50" s="310"/>
      <c r="J50" s="310"/>
      <c r="K50" s="310"/>
      <c r="L50" s="310"/>
      <c r="M50" s="311"/>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130"/>
      <c r="C63" s="130"/>
      <c r="D63" s="130"/>
      <c r="E63" s="130"/>
      <c r="F63" s="305"/>
      <c r="G63" s="305"/>
      <c r="H63" s="305"/>
      <c r="I63" s="11" t="s">
        <v>43</v>
      </c>
      <c r="K63" s="12"/>
    </row>
    <row r="64" spans="2:11" ht="15" hidden="1">
      <c r="B64" s="130"/>
      <c r="C64" s="130"/>
      <c r="D64" s="130"/>
      <c r="E64" s="130"/>
      <c r="F64" s="305"/>
      <c r="G64" s="305"/>
      <c r="H64" s="305"/>
      <c r="I64" s="11" t="s">
        <v>44</v>
      </c>
      <c r="K64" s="12"/>
    </row>
    <row r="65" spans="2:11" ht="15" hidden="1">
      <c r="B65" s="130"/>
      <c r="C65" s="130"/>
      <c r="D65" s="130"/>
      <c r="E65" s="130"/>
      <c r="F65" s="305"/>
      <c r="G65" s="305"/>
      <c r="H65" s="305"/>
      <c r="I65" s="11" t="s">
        <v>45</v>
      </c>
      <c r="K65" s="12"/>
    </row>
    <row r="66" spans="2:11" ht="15" hidden="1">
      <c r="B66" s="130"/>
      <c r="C66" s="130"/>
      <c r="D66" s="130"/>
      <c r="E66" s="130"/>
      <c r="F66" s="305"/>
      <c r="G66" s="305"/>
      <c r="H66" s="305"/>
      <c r="K66" s="12"/>
    </row>
    <row r="67" spans="2:11" ht="15" hidden="1">
      <c r="B67" s="130"/>
      <c r="C67" s="130"/>
      <c r="D67" s="130"/>
      <c r="E67" s="130"/>
      <c r="F67" s="305"/>
      <c r="G67" s="305"/>
      <c r="H67" s="305"/>
      <c r="K67" s="12"/>
    </row>
    <row r="68" spans="2:11" ht="15" hidden="1">
      <c r="B68" s="130"/>
      <c r="C68" s="130"/>
      <c r="D68" s="130"/>
      <c r="E68" s="130"/>
      <c r="K68" s="12"/>
    </row>
    <row r="69" spans="2:11" ht="15" hidden="1">
      <c r="B69" s="130"/>
      <c r="C69" s="130"/>
      <c r="D69" s="130"/>
      <c r="E69" s="130"/>
      <c r="K69" s="12"/>
    </row>
    <row r="70" spans="2:11" ht="15" hidden="1">
      <c r="B70" s="130"/>
      <c r="C70" s="130"/>
      <c r="D70" s="130"/>
      <c r="E70" s="130"/>
      <c r="K70" s="12"/>
    </row>
    <row r="71" spans="2:11" ht="15" hidden="1">
      <c r="B71" s="130"/>
      <c r="C71" s="130"/>
      <c r="D71" s="130"/>
      <c r="E71" s="130"/>
      <c r="K71" s="12"/>
    </row>
    <row r="72" spans="2:11" ht="15" hidden="1">
      <c r="B72" s="130"/>
      <c r="C72" s="130"/>
      <c r="D72" s="130"/>
      <c r="E72" s="130"/>
      <c r="K72" s="12"/>
    </row>
    <row r="73" spans="2:11" ht="15" hidden="1">
      <c r="B73" s="130"/>
      <c r="C73" s="130"/>
      <c r="D73" s="130"/>
      <c r="E73" s="130"/>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5" ht="12.75" hidden="1">
      <c r="B101" s="130"/>
      <c r="C101" s="130"/>
      <c r="D101" s="130"/>
      <c r="E101" s="130"/>
    </row>
    <row r="102" spans="2:5" ht="12.75" hidden="1">
      <c r="B102" s="130"/>
      <c r="C102" s="130"/>
      <c r="D102" s="130"/>
      <c r="E102" s="130"/>
    </row>
    <row r="103" spans="2:5" ht="12.75" hidden="1">
      <c r="B103" s="130"/>
      <c r="C103" s="130"/>
      <c r="D103" s="130"/>
      <c r="E103" s="130"/>
    </row>
    <row r="104" spans="2:5" ht="12.75" hidden="1">
      <c r="B104" s="130"/>
      <c r="C104" s="130"/>
      <c r="D104" s="130"/>
      <c r="E104" s="130"/>
    </row>
    <row r="105" spans="2:5" ht="12.75" hidden="1">
      <c r="B105" s="130"/>
      <c r="C105" s="130"/>
      <c r="D105" s="130"/>
      <c r="E105" s="130"/>
    </row>
    <row r="106" spans="2:5" ht="12.75" hidden="1">
      <c r="B106" s="130"/>
      <c r="C106" s="130"/>
      <c r="D106" s="130"/>
      <c r="E106" s="130"/>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66:H67"/>
    <mergeCell ref="I28:M29"/>
    <mergeCell ref="D29:E29"/>
    <mergeCell ref="A32:M32"/>
    <mergeCell ref="J19:L19"/>
    <mergeCell ref="L22:M22"/>
    <mergeCell ref="A23:A24"/>
    <mergeCell ref="B23:B24"/>
    <mergeCell ref="C23:C24"/>
    <mergeCell ref="D23:D24"/>
    <mergeCell ref="B46:E46"/>
    <mergeCell ref="H46:M46"/>
    <mergeCell ref="B47:E47"/>
    <mergeCell ref="L23:M23"/>
    <mergeCell ref="A27:C29"/>
    <mergeCell ref="D27:E27"/>
    <mergeCell ref="D28:E28"/>
    <mergeCell ref="B48:E48"/>
    <mergeCell ref="F20:H20"/>
    <mergeCell ref="J20:L20"/>
    <mergeCell ref="F63:H64"/>
    <mergeCell ref="F65:H65"/>
    <mergeCell ref="H47:M47"/>
    <mergeCell ref="H48:M48"/>
    <mergeCell ref="E23:E25"/>
    <mergeCell ref="B49:E49"/>
    <mergeCell ref="H49:M49"/>
    <mergeCell ref="F19:H19"/>
    <mergeCell ref="A19:B20"/>
    <mergeCell ref="C19:D20"/>
    <mergeCell ref="B50:E50"/>
    <mergeCell ref="H50:M50"/>
    <mergeCell ref="A42:M42"/>
    <mergeCell ref="A44:A45"/>
    <mergeCell ref="B44:E45"/>
    <mergeCell ref="F44:G44"/>
    <mergeCell ref="H44:M45"/>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'GTH-03 Estructura_SG-SST'!#REF!</formula>
      <formula>$M$27</formula>
    </cfRule>
  </conditionalFormatting>
  <dataValidations count="8">
    <dataValidation type="list" allowBlank="1" showInputMessage="1" showErrorMessage="1" sqref="C9:M9">
      <formula1>$O$39:$O$40</formula1>
    </dataValidation>
    <dataValidation type="list" allowBlank="1" showInputMessage="1" showErrorMessage="1" sqref="C14:M14">
      <formula1>$O$42:$O$45</formula1>
    </dataValidation>
    <dataValidation type="list" allowBlank="1" showInputMessage="1" showErrorMessage="1" sqref="C7:H7">
      <formula1>$O$22:$O$38</formula1>
    </dataValidation>
    <dataValidation type="list" allowBlank="1" showInputMessage="1" showErrorMessage="1" sqref="C19:C20">
      <formula1>'GTH-03 Estructura_SG-SST'!#REF!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4.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405" t="s">
        <v>68</v>
      </c>
      <c r="D9" s="406"/>
      <c r="E9" s="406"/>
      <c r="F9" s="406"/>
      <c r="G9" s="406"/>
      <c r="H9" s="406"/>
      <c r="I9" s="406"/>
      <c r="J9" s="406"/>
      <c r="K9" s="406"/>
      <c r="L9" s="406"/>
      <c r="M9" s="407"/>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285</v>
      </c>
      <c r="D11" s="376"/>
      <c r="E11" s="376"/>
      <c r="F11" s="376"/>
      <c r="G11" s="376"/>
      <c r="H11" s="376"/>
      <c r="I11" s="376"/>
      <c r="J11" s="376"/>
      <c r="K11" s="24" t="s">
        <v>82</v>
      </c>
      <c r="L11" s="408" t="s">
        <v>211</v>
      </c>
      <c r="M11" s="409"/>
      <c r="O11" s="252" t="s">
        <v>21</v>
      </c>
    </row>
    <row r="12" spans="1:15" ht="37.5" customHeight="1" thickBot="1">
      <c r="A12" s="331" t="s">
        <v>9</v>
      </c>
      <c r="B12" s="332"/>
      <c r="C12" s="369" t="s">
        <v>254</v>
      </c>
      <c r="D12" s="370"/>
      <c r="E12" s="370"/>
      <c r="F12" s="370"/>
      <c r="G12" s="370"/>
      <c r="H12" s="370"/>
      <c r="I12" s="370"/>
      <c r="J12" s="370"/>
      <c r="K12" s="370"/>
      <c r="L12" s="370"/>
      <c r="M12" s="371"/>
      <c r="O12" s="252" t="s">
        <v>0</v>
      </c>
    </row>
    <row r="13" spans="1:15" ht="23.25" customHeight="1" thickBot="1">
      <c r="A13" s="331" t="s">
        <v>96</v>
      </c>
      <c r="B13" s="332"/>
      <c r="C13" s="410" t="s">
        <v>255</v>
      </c>
      <c r="D13" s="411"/>
      <c r="E13" s="411"/>
      <c r="F13" s="411"/>
      <c r="G13" s="411"/>
      <c r="H13" s="411"/>
      <c r="I13" s="411"/>
      <c r="J13" s="411"/>
      <c r="K13" s="411"/>
      <c r="L13" s="411"/>
      <c r="M13" s="412"/>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33"/>
      <c r="D18" s="335"/>
      <c r="E18" s="6" t="s">
        <v>14</v>
      </c>
      <c r="F18" s="331" t="s">
        <v>15</v>
      </c>
      <c r="G18" s="359"/>
      <c r="H18" s="332"/>
      <c r="I18" s="34" t="s">
        <v>16</v>
      </c>
      <c r="J18" s="331" t="s">
        <v>136</v>
      </c>
      <c r="K18" s="359"/>
      <c r="L18" s="332"/>
      <c r="M18" s="6" t="s">
        <v>17</v>
      </c>
      <c r="O18" s="252" t="s">
        <v>27</v>
      </c>
    </row>
    <row r="19" spans="1:15" ht="48" customHeight="1" thickBot="1">
      <c r="A19" s="391" t="s">
        <v>256</v>
      </c>
      <c r="B19" s="392"/>
      <c r="C19" s="364" t="s">
        <v>85</v>
      </c>
      <c r="D19" s="341"/>
      <c r="E19" s="255">
        <v>1</v>
      </c>
      <c r="F19" s="366" t="s">
        <v>258</v>
      </c>
      <c r="G19" s="389"/>
      <c r="H19" s="390"/>
      <c r="I19" s="255" t="s">
        <v>95</v>
      </c>
      <c r="J19" s="349" t="s">
        <v>257</v>
      </c>
      <c r="K19" s="350"/>
      <c r="L19" s="351"/>
      <c r="M19" s="7" t="s">
        <v>25</v>
      </c>
      <c r="O19" s="252"/>
    </row>
    <row r="20" spans="1:15" ht="45" customHeight="1" thickBot="1">
      <c r="A20" s="393"/>
      <c r="B20" s="394"/>
      <c r="C20" s="365"/>
      <c r="D20" s="344"/>
      <c r="E20" s="255">
        <v>2</v>
      </c>
      <c r="F20" s="366" t="s">
        <v>259</v>
      </c>
      <c r="G20" s="389"/>
      <c r="H20" s="390"/>
      <c r="I20" s="255" t="s">
        <v>95</v>
      </c>
      <c r="J20" s="349" t="s">
        <v>260</v>
      </c>
      <c r="K20" s="350"/>
      <c r="L20" s="351"/>
      <c r="M20" s="7" t="s">
        <v>25</v>
      </c>
      <c r="O20" s="252"/>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6</v>
      </c>
      <c r="C22" s="33" t="s">
        <v>73</v>
      </c>
      <c r="D22" s="251" t="s">
        <v>13</v>
      </c>
      <c r="E22" s="6" t="s">
        <v>23</v>
      </c>
      <c r="F22" s="40">
        <v>0.95</v>
      </c>
      <c r="G22" s="6" t="s">
        <v>137</v>
      </c>
      <c r="H22" s="70" t="s">
        <v>124</v>
      </c>
      <c r="I22" s="6" t="s">
        <v>104</v>
      </c>
      <c r="J22" s="89" t="s">
        <v>124</v>
      </c>
      <c r="K22" s="6" t="s">
        <v>105</v>
      </c>
      <c r="L22" s="403" t="s">
        <v>124</v>
      </c>
      <c r="M22" s="404"/>
      <c r="O22" s="20" t="s">
        <v>48</v>
      </c>
      <c r="AN22" s="1">
        <f>AN21+1</f>
        <v>2003</v>
      </c>
    </row>
    <row r="23" spans="1:15" ht="16.5" customHeight="1" thickBot="1">
      <c r="A23" s="323" t="s">
        <v>26</v>
      </c>
      <c r="B23" s="354" t="s">
        <v>25</v>
      </c>
      <c r="C23" s="323" t="s">
        <v>75</v>
      </c>
      <c r="D23" s="354" t="s">
        <v>25</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252"/>
      <c r="C26" s="252"/>
      <c r="D26" s="55"/>
      <c r="E26" s="252"/>
      <c r="F26" s="252"/>
      <c r="G26" s="252"/>
      <c r="H26" s="252"/>
      <c r="I26" s="252"/>
      <c r="J26" s="252"/>
      <c r="K26" s="252"/>
      <c r="L26" s="252"/>
      <c r="M26" s="37"/>
      <c r="O26" s="20"/>
      <c r="AN26" s="1" t="e">
        <f>#REF!+1</f>
        <v>#REF!</v>
      </c>
    </row>
    <row r="27" spans="1:40" ht="24.75" customHeight="1" thickBot="1">
      <c r="A27" s="325" t="s">
        <v>94</v>
      </c>
      <c r="B27" s="326"/>
      <c r="C27" s="327"/>
      <c r="D27" s="336" t="s">
        <v>77</v>
      </c>
      <c r="E27" s="337"/>
      <c r="F27" s="53">
        <v>0.9</v>
      </c>
      <c r="G27" s="25" t="s">
        <v>87</v>
      </c>
      <c r="H27" s="54">
        <v>1</v>
      </c>
      <c r="I27" s="50" t="s">
        <v>88</v>
      </c>
      <c r="J27" s="23"/>
      <c r="K27" s="23"/>
      <c r="L27" s="51"/>
      <c r="M27" s="52"/>
      <c r="O27" s="20" t="s">
        <v>62</v>
      </c>
      <c r="AN27" s="1" t="e">
        <f>AN26+1</f>
        <v>#REF!</v>
      </c>
    </row>
    <row r="28" spans="1:40" ht="28.5" customHeight="1" thickBot="1">
      <c r="A28" s="333"/>
      <c r="B28" s="334"/>
      <c r="C28" s="335"/>
      <c r="D28" s="345" t="s">
        <v>78</v>
      </c>
      <c r="E28" s="346"/>
      <c r="F28" s="267">
        <v>0.7</v>
      </c>
      <c r="G28" s="26" t="s">
        <v>87</v>
      </c>
      <c r="H28" s="265">
        <v>0.89</v>
      </c>
      <c r="I28" s="397" t="s">
        <v>286</v>
      </c>
      <c r="J28" s="398"/>
      <c r="K28" s="398"/>
      <c r="L28" s="398"/>
      <c r="M28" s="399"/>
      <c r="O28" s="20" t="s">
        <v>51</v>
      </c>
      <c r="AN28" s="1" t="e">
        <f>#REF!+1</f>
        <v>#REF!</v>
      </c>
    </row>
    <row r="29" spans="1:40" ht="29.25" customHeight="1" thickBot="1">
      <c r="A29" s="328"/>
      <c r="B29" s="329"/>
      <c r="C29" s="330"/>
      <c r="D29" s="347" t="s">
        <v>79</v>
      </c>
      <c r="E29" s="348"/>
      <c r="F29" s="268">
        <v>0</v>
      </c>
      <c r="G29" s="27" t="s">
        <v>87</v>
      </c>
      <c r="H29" s="266">
        <v>0.69</v>
      </c>
      <c r="I29" s="400"/>
      <c r="J29" s="401"/>
      <c r="K29" s="401"/>
      <c r="L29" s="401"/>
      <c r="M29" s="402"/>
      <c r="O29" s="20" t="s">
        <v>52</v>
      </c>
      <c r="AN29" s="1" t="e">
        <f>#REF!+1</f>
        <v>#REF!</v>
      </c>
    </row>
    <row r="30" spans="1:40" ht="12.75">
      <c r="A30" s="2"/>
      <c r="B30" s="252"/>
      <c r="C30" s="252"/>
      <c r="D30" s="252"/>
      <c r="E30" s="252"/>
      <c r="F30" s="252"/>
      <c r="G30" s="252"/>
      <c r="H30" s="252"/>
      <c r="I30" s="252"/>
      <c r="J30" s="252"/>
      <c r="K30" s="252"/>
      <c r="L30" s="252"/>
      <c r="M30" s="37"/>
      <c r="O30" s="20" t="s">
        <v>139</v>
      </c>
      <c r="AN30" s="1" t="e">
        <f>#REF!+1</f>
        <v>#REF!</v>
      </c>
    </row>
    <row r="31" spans="15:40" ht="13.5" customHeight="1" thickBot="1">
      <c r="O31" s="20" t="s">
        <v>64</v>
      </c>
      <c r="AN31" s="1" t="e">
        <f>AN30+1</f>
        <v>#REF!</v>
      </c>
    </row>
    <row r="32" spans="1:40" ht="13.5" thickBot="1">
      <c r="A32" s="320" t="s">
        <v>30</v>
      </c>
      <c r="B32" s="321"/>
      <c r="C32" s="321"/>
      <c r="D32" s="321"/>
      <c r="E32" s="321"/>
      <c r="F32" s="321"/>
      <c r="G32" s="321"/>
      <c r="H32" s="321"/>
      <c r="I32" s="321"/>
      <c r="J32" s="321"/>
      <c r="K32" s="321"/>
      <c r="L32" s="321"/>
      <c r="M32" s="322"/>
      <c r="O32" s="20" t="s">
        <v>54</v>
      </c>
      <c r="AN32" s="1" t="e">
        <f>AN31+1</f>
        <v>#REF!</v>
      </c>
    </row>
    <row r="33" spans="1:15" ht="44.25" customHeight="1" thickBot="1">
      <c r="A33" s="256"/>
      <c r="B33" s="108"/>
      <c r="C33" s="108"/>
      <c r="D33" s="105"/>
      <c r="E33" s="105"/>
      <c r="F33" s="105"/>
      <c r="G33" s="105"/>
      <c r="H33" s="106"/>
      <c r="I33" s="106"/>
      <c r="J33" s="106"/>
      <c r="K33" s="106"/>
      <c r="L33" s="106"/>
      <c r="M33" s="107"/>
      <c r="O33" s="20"/>
    </row>
    <row r="34" spans="1:38" ht="106.5" customHeight="1" thickBot="1">
      <c r="A34" s="256"/>
      <c r="B34" s="160" t="s">
        <v>31</v>
      </c>
      <c r="C34" s="159" t="s">
        <v>32</v>
      </c>
      <c r="D34" s="158" t="str">
        <f>F20</f>
        <v>N° total de Estándares Mínimos del SG-SST</v>
      </c>
      <c r="E34" s="158" t="str">
        <f>F19</f>
        <v>N° de Estándares mínimos del SG-SST que presentan cumplimiento</v>
      </c>
      <c r="F34" s="157" t="s">
        <v>89</v>
      </c>
      <c r="G34" s="156" t="s">
        <v>93</v>
      </c>
      <c r="J34" s="252"/>
      <c r="K34" s="252"/>
      <c r="L34" s="252"/>
      <c r="M34" s="254"/>
      <c r="O34" s="20" t="s">
        <v>55</v>
      </c>
      <c r="AI34"/>
      <c r="AL34" s="1"/>
    </row>
    <row r="35" spans="1:38" ht="25.5" customHeight="1">
      <c r="A35" s="256"/>
      <c r="B35" s="155" t="s">
        <v>33</v>
      </c>
      <c r="C35" s="154">
        <v>0</v>
      </c>
      <c r="D35" s="112">
        <v>0</v>
      </c>
      <c r="E35" s="153">
        <v>0</v>
      </c>
      <c r="F35" s="152"/>
      <c r="G35" s="151"/>
      <c r="J35" s="252"/>
      <c r="K35" s="252"/>
      <c r="L35" s="252"/>
      <c r="M35" s="254"/>
      <c r="O35" s="20"/>
      <c r="AI35"/>
      <c r="AL35" s="1"/>
    </row>
    <row r="36" spans="1:38" ht="25.5" customHeight="1">
      <c r="A36" s="256"/>
      <c r="B36" s="150" t="s">
        <v>34</v>
      </c>
      <c r="C36" s="149">
        <v>0</v>
      </c>
      <c r="D36" s="109">
        <v>0</v>
      </c>
      <c r="E36" s="148">
        <v>0</v>
      </c>
      <c r="F36" s="264"/>
      <c r="G36" s="146"/>
      <c r="J36" s="252"/>
      <c r="K36" s="252"/>
      <c r="L36" s="252"/>
      <c r="M36" s="254"/>
      <c r="O36" s="20"/>
      <c r="AI36"/>
      <c r="AL36" s="1"/>
    </row>
    <row r="37" spans="1:38" ht="25.5" customHeight="1">
      <c r="A37" s="256"/>
      <c r="B37" s="150" t="s">
        <v>35</v>
      </c>
      <c r="C37" s="149">
        <v>0</v>
      </c>
      <c r="D37" s="109">
        <v>0</v>
      </c>
      <c r="E37" s="148">
        <v>0</v>
      </c>
      <c r="F37" s="147"/>
      <c r="G37" s="146"/>
      <c r="J37" s="252"/>
      <c r="K37" s="252"/>
      <c r="L37" s="252"/>
      <c r="M37" s="254"/>
      <c r="O37" s="20"/>
      <c r="AI37"/>
      <c r="AL37" s="1"/>
    </row>
    <row r="38" spans="1:38" ht="25.5" customHeight="1" thickBot="1">
      <c r="A38" s="256"/>
      <c r="B38" s="145" t="s">
        <v>36</v>
      </c>
      <c r="C38" s="144">
        <v>0.95</v>
      </c>
      <c r="D38" s="113">
        <v>60</v>
      </c>
      <c r="E38" s="143">
        <v>58</v>
      </c>
      <c r="F38" s="142">
        <f>E38/D38</f>
        <v>0.9666666666666667</v>
      </c>
      <c r="G38" s="141">
        <f>F38</f>
        <v>0.9666666666666667</v>
      </c>
      <c r="J38" s="252"/>
      <c r="K38" s="252"/>
      <c r="L38" s="252"/>
      <c r="M38" s="254"/>
      <c r="O38" s="20" t="s">
        <v>53</v>
      </c>
      <c r="AI38"/>
      <c r="AL38" s="1"/>
    </row>
    <row r="39" spans="1:16" ht="12.75">
      <c r="A39" s="2"/>
      <c r="B39" s="252"/>
      <c r="C39" s="252"/>
      <c r="D39" s="252"/>
      <c r="E39" s="252"/>
      <c r="F39" s="252"/>
      <c r="G39" s="252"/>
      <c r="H39" s="252"/>
      <c r="I39" s="252"/>
      <c r="J39" s="252"/>
      <c r="K39" s="252"/>
      <c r="L39" s="252"/>
      <c r="M39" s="37"/>
      <c r="N39" s="252"/>
      <c r="O39" s="9" t="s">
        <v>68</v>
      </c>
      <c r="P39" s="252"/>
    </row>
    <row r="40" spans="1:40" ht="12.75">
      <c r="A40" s="2"/>
      <c r="B40" s="252"/>
      <c r="C40" s="252"/>
      <c r="D40" s="252"/>
      <c r="E40" s="252"/>
      <c r="F40" s="252"/>
      <c r="G40" s="252"/>
      <c r="H40" s="252"/>
      <c r="I40" s="252"/>
      <c r="J40" s="252"/>
      <c r="K40" s="252"/>
      <c r="L40" s="252"/>
      <c r="M40" s="37"/>
      <c r="O40" s="9" t="s">
        <v>56</v>
      </c>
      <c r="AN40" s="1" t="e">
        <f>#REF!+1</f>
        <v>#REF!</v>
      </c>
    </row>
    <row r="41" spans="1:15" ht="13.5" thickBot="1">
      <c r="A41" s="2"/>
      <c r="B41" s="252"/>
      <c r="C41" s="252"/>
      <c r="D41" s="252"/>
      <c r="E41" s="252"/>
      <c r="F41" s="252"/>
      <c r="G41" s="252"/>
      <c r="H41" s="252"/>
      <c r="I41" s="252"/>
      <c r="J41" s="252"/>
      <c r="K41" s="252"/>
      <c r="L41" s="252"/>
      <c r="M41" s="37"/>
      <c r="O41" s="252" t="s">
        <v>47</v>
      </c>
    </row>
    <row r="42" spans="1:40" ht="13.5" customHeight="1" thickBot="1">
      <c r="A42" s="320" t="s">
        <v>37</v>
      </c>
      <c r="B42" s="321"/>
      <c r="C42" s="321"/>
      <c r="D42" s="321"/>
      <c r="E42" s="321"/>
      <c r="F42" s="321"/>
      <c r="G42" s="321"/>
      <c r="H42" s="321"/>
      <c r="I42" s="321"/>
      <c r="J42" s="321"/>
      <c r="K42" s="321"/>
      <c r="L42" s="321"/>
      <c r="M42" s="322"/>
      <c r="O42" s="252" t="s">
        <v>109</v>
      </c>
      <c r="AN42" s="1" t="e">
        <f>#REF!+1</f>
        <v>#REF!</v>
      </c>
    </row>
    <row r="43" spans="1:40" ht="13.5" thickBot="1">
      <c r="A43" s="2"/>
      <c r="B43" s="252"/>
      <c r="C43" s="252"/>
      <c r="D43" s="252"/>
      <c r="E43" s="252"/>
      <c r="F43" s="252"/>
      <c r="G43" s="252"/>
      <c r="H43" s="252"/>
      <c r="I43" s="252"/>
      <c r="J43" s="252"/>
      <c r="K43" s="252"/>
      <c r="L43" s="252"/>
      <c r="M43" s="37"/>
      <c r="O43" s="252" t="s">
        <v>110</v>
      </c>
      <c r="AN43" s="1" t="e">
        <f>AN42+1</f>
        <v>#REF!</v>
      </c>
    </row>
    <row r="44" spans="1:40" ht="25.5" customHeight="1" thickBot="1">
      <c r="A44" s="323" t="s">
        <v>38</v>
      </c>
      <c r="B44" s="325" t="s">
        <v>39</v>
      </c>
      <c r="C44" s="326"/>
      <c r="D44" s="326"/>
      <c r="E44" s="327"/>
      <c r="F44" s="331" t="s">
        <v>90</v>
      </c>
      <c r="G44" s="332"/>
      <c r="H44" s="325" t="s">
        <v>40</v>
      </c>
      <c r="I44" s="326"/>
      <c r="J44" s="326"/>
      <c r="K44" s="326"/>
      <c r="L44" s="326"/>
      <c r="M44" s="327"/>
      <c r="O44" s="1" t="s">
        <v>123</v>
      </c>
      <c r="AN44" s="1" t="e">
        <f>AN43+1</f>
        <v>#REF!</v>
      </c>
    </row>
    <row r="45" spans="1:15" ht="25.5" customHeight="1" thickBot="1">
      <c r="A45" s="324"/>
      <c r="B45" s="328"/>
      <c r="C45" s="329"/>
      <c r="D45" s="329"/>
      <c r="E45" s="330"/>
      <c r="F45" s="6" t="s">
        <v>91</v>
      </c>
      <c r="G45" s="34" t="s">
        <v>92</v>
      </c>
      <c r="H45" s="328"/>
      <c r="I45" s="329"/>
      <c r="J45" s="329"/>
      <c r="K45" s="329"/>
      <c r="L45" s="329"/>
      <c r="M45" s="330"/>
      <c r="O45" s="1" t="s">
        <v>111</v>
      </c>
    </row>
    <row r="46" spans="1:40" ht="48" customHeight="1" thickBot="1">
      <c r="A46" s="10" t="s">
        <v>33</v>
      </c>
      <c r="B46" s="306" t="s">
        <v>294</v>
      </c>
      <c r="C46" s="395"/>
      <c r="D46" s="395"/>
      <c r="E46" s="396"/>
      <c r="F46" s="28"/>
      <c r="G46" s="74" t="s">
        <v>249</v>
      </c>
      <c r="H46" s="309"/>
      <c r="I46" s="310"/>
      <c r="J46" s="310"/>
      <c r="K46" s="310"/>
      <c r="L46" s="310"/>
      <c r="M46" s="311"/>
      <c r="AN46" s="1" t="e">
        <f>AN44+1</f>
        <v>#REF!</v>
      </c>
    </row>
    <row r="47" spans="1:40" ht="48" customHeight="1" thickBot="1">
      <c r="A47" s="10" t="s">
        <v>34</v>
      </c>
      <c r="B47" s="306" t="s">
        <v>320</v>
      </c>
      <c r="C47" s="307"/>
      <c r="D47" s="307"/>
      <c r="E47" s="308"/>
      <c r="F47" s="28"/>
      <c r="G47" s="74" t="s">
        <v>249</v>
      </c>
      <c r="H47" s="309"/>
      <c r="I47" s="310"/>
      <c r="J47" s="310"/>
      <c r="K47" s="310"/>
      <c r="L47" s="310"/>
      <c r="M47" s="311"/>
      <c r="AN47" s="1" t="e">
        <f>AN46+1</f>
        <v>#REF!</v>
      </c>
    </row>
    <row r="48" spans="1:40" ht="48" customHeight="1" thickBot="1">
      <c r="A48" s="10" t="s">
        <v>41</v>
      </c>
      <c r="B48" s="306" t="s">
        <v>320</v>
      </c>
      <c r="C48" s="307"/>
      <c r="D48" s="307"/>
      <c r="E48" s="308"/>
      <c r="F48" s="28"/>
      <c r="G48" s="74" t="s">
        <v>249</v>
      </c>
      <c r="H48" s="309"/>
      <c r="I48" s="310"/>
      <c r="J48" s="310"/>
      <c r="K48" s="310"/>
      <c r="L48" s="310"/>
      <c r="M48" s="311"/>
      <c r="AN48" s="1" t="e">
        <f>#REF!+1</f>
        <v>#REF!</v>
      </c>
    </row>
    <row r="49" spans="1:40" ht="63" customHeight="1" thickBot="1">
      <c r="A49" s="10" t="s">
        <v>36</v>
      </c>
      <c r="B49" s="317" t="s">
        <v>357</v>
      </c>
      <c r="C49" s="318"/>
      <c r="D49" s="318"/>
      <c r="E49" s="319"/>
      <c r="F49" s="28"/>
      <c r="G49" s="74" t="s">
        <v>249</v>
      </c>
      <c r="H49" s="306" t="s">
        <v>358</v>
      </c>
      <c r="I49" s="307"/>
      <c r="J49" s="307"/>
      <c r="K49" s="307"/>
      <c r="L49" s="307"/>
      <c r="M49" s="308"/>
      <c r="AN49" s="1" t="e">
        <f>AN48+1</f>
        <v>#REF!</v>
      </c>
    </row>
    <row r="50" spans="1:40" ht="50.25" customHeight="1" thickBot="1">
      <c r="A50" s="10" t="s">
        <v>42</v>
      </c>
      <c r="B50" s="317" t="s">
        <v>359</v>
      </c>
      <c r="C50" s="318"/>
      <c r="D50" s="318"/>
      <c r="E50" s="319"/>
      <c r="F50" s="28"/>
      <c r="G50" s="292"/>
      <c r="H50" s="309"/>
      <c r="I50" s="310"/>
      <c r="J50" s="310"/>
      <c r="K50" s="310"/>
      <c r="L50" s="310"/>
      <c r="M50" s="311"/>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252"/>
      <c r="C63" s="252"/>
      <c r="D63" s="252"/>
      <c r="E63" s="252"/>
      <c r="F63" s="305"/>
      <c r="G63" s="305"/>
      <c r="H63" s="305"/>
      <c r="I63" s="11" t="s">
        <v>43</v>
      </c>
      <c r="K63" s="12"/>
    </row>
    <row r="64" spans="2:11" ht="15" hidden="1">
      <c r="B64" s="252"/>
      <c r="C64" s="252"/>
      <c r="D64" s="252"/>
      <c r="E64" s="252"/>
      <c r="F64" s="305"/>
      <c r="G64" s="305"/>
      <c r="H64" s="305"/>
      <c r="I64" s="11" t="s">
        <v>44</v>
      </c>
      <c r="K64" s="12"/>
    </row>
    <row r="65" spans="2:11" ht="15" hidden="1">
      <c r="B65" s="252"/>
      <c r="C65" s="252"/>
      <c r="D65" s="252"/>
      <c r="E65" s="252"/>
      <c r="F65" s="305"/>
      <c r="G65" s="305"/>
      <c r="H65" s="305"/>
      <c r="I65" s="11" t="s">
        <v>45</v>
      </c>
      <c r="K65" s="12"/>
    </row>
    <row r="66" spans="2:11" ht="15" hidden="1">
      <c r="B66" s="252"/>
      <c r="C66" s="252"/>
      <c r="D66" s="252"/>
      <c r="E66" s="252"/>
      <c r="F66" s="305"/>
      <c r="G66" s="305"/>
      <c r="H66" s="305"/>
      <c r="K66" s="12"/>
    </row>
    <row r="67" spans="2:11" ht="15" hidden="1">
      <c r="B67" s="252"/>
      <c r="C67" s="252"/>
      <c r="D67" s="252"/>
      <c r="E67" s="252"/>
      <c r="F67" s="305"/>
      <c r="G67" s="305"/>
      <c r="H67" s="305"/>
      <c r="K67" s="12"/>
    </row>
    <row r="68" spans="2:11" ht="15" hidden="1">
      <c r="B68" s="252"/>
      <c r="C68" s="252"/>
      <c r="D68" s="252"/>
      <c r="E68" s="252"/>
      <c r="K68" s="12"/>
    </row>
    <row r="69" spans="2:11" ht="15" hidden="1">
      <c r="B69" s="252"/>
      <c r="C69" s="252"/>
      <c r="D69" s="252"/>
      <c r="E69" s="252"/>
      <c r="K69" s="12"/>
    </row>
    <row r="70" spans="2:11" ht="15" hidden="1">
      <c r="B70" s="252"/>
      <c r="C70" s="252"/>
      <c r="D70" s="252"/>
      <c r="E70" s="252"/>
      <c r="K70" s="12"/>
    </row>
    <row r="71" spans="2:11" ht="15" hidden="1">
      <c r="B71" s="252"/>
      <c r="C71" s="252"/>
      <c r="D71" s="252"/>
      <c r="E71" s="252"/>
      <c r="K71" s="12"/>
    </row>
    <row r="72" spans="2:11" ht="15" hidden="1">
      <c r="B72" s="252"/>
      <c r="C72" s="252"/>
      <c r="D72" s="252"/>
      <c r="E72" s="252"/>
      <c r="K72" s="12"/>
    </row>
    <row r="73" spans="2:11" ht="15" hidden="1">
      <c r="B73" s="252"/>
      <c r="C73" s="252"/>
      <c r="D73" s="252"/>
      <c r="E73" s="252"/>
      <c r="K73" s="12"/>
    </row>
    <row r="74" spans="2:11" ht="15" hidden="1">
      <c r="B74" s="252"/>
      <c r="C74" s="252"/>
      <c r="D74" s="252"/>
      <c r="E74" s="252"/>
      <c r="K74" s="12"/>
    </row>
    <row r="75" spans="2:11" ht="15" hidden="1">
      <c r="B75" s="252"/>
      <c r="C75" s="252"/>
      <c r="D75" s="252"/>
      <c r="E75" s="252"/>
      <c r="K75" s="12"/>
    </row>
    <row r="76" spans="2:11" ht="15" hidden="1">
      <c r="B76" s="252"/>
      <c r="C76" s="252"/>
      <c r="D76" s="252"/>
      <c r="E76" s="252"/>
      <c r="K76" s="12"/>
    </row>
    <row r="77" spans="2:11" ht="15" hidden="1">
      <c r="B77" s="252"/>
      <c r="C77" s="252"/>
      <c r="D77" s="252"/>
      <c r="E77" s="252"/>
      <c r="K77" s="12"/>
    </row>
    <row r="78" spans="2:11" ht="15" hidden="1">
      <c r="B78" s="252"/>
      <c r="C78" s="252"/>
      <c r="D78" s="252"/>
      <c r="E78" s="252"/>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5" ht="12.75" hidden="1">
      <c r="B101" s="252"/>
      <c r="C101" s="252"/>
      <c r="D101" s="252"/>
      <c r="E101" s="252"/>
    </row>
    <row r="102" spans="2:5" ht="12.75" hidden="1">
      <c r="B102" s="252"/>
      <c r="C102" s="252"/>
      <c r="D102" s="252"/>
      <c r="E102" s="252"/>
    </row>
    <row r="103" spans="2:5" ht="12.75" hidden="1">
      <c r="B103" s="252"/>
      <c r="C103" s="252"/>
      <c r="D103" s="252"/>
      <c r="E103" s="252"/>
    </row>
    <row r="104" spans="2:5" ht="12.75" hidden="1">
      <c r="B104" s="252"/>
      <c r="C104" s="252"/>
      <c r="D104" s="252"/>
      <c r="E104" s="252"/>
    </row>
    <row r="105" spans="2:5" ht="12.75" hidden="1">
      <c r="B105" s="252"/>
      <c r="C105" s="252"/>
      <c r="D105" s="252"/>
      <c r="E105" s="252"/>
    </row>
    <row r="106" spans="2:5" ht="12.75" hidden="1">
      <c r="B106" s="252"/>
      <c r="C106" s="252"/>
      <c r="D106" s="252"/>
      <c r="E106" s="252"/>
    </row>
    <row r="107" spans="2:5" ht="12.75" hidden="1">
      <c r="B107" s="252"/>
      <c r="C107" s="252"/>
      <c r="D107" s="252"/>
      <c r="E107" s="252"/>
    </row>
    <row r="108" spans="2:5" ht="12.75" hidden="1">
      <c r="B108" s="252"/>
      <c r="C108" s="252"/>
      <c r="D108" s="252"/>
      <c r="E108" s="252"/>
    </row>
    <row r="109" spans="2:5" ht="12.75" hidden="1">
      <c r="B109" s="252"/>
      <c r="C109" s="252"/>
      <c r="D109" s="252"/>
      <c r="E109" s="252"/>
    </row>
    <row r="110" spans="2:5" ht="12.75" hidden="1">
      <c r="B110" s="252"/>
      <c r="C110" s="252"/>
      <c r="D110" s="252"/>
      <c r="E110" s="252"/>
    </row>
    <row r="111" spans="2:5" ht="12.75" hidden="1">
      <c r="B111" s="252"/>
      <c r="C111" s="252"/>
      <c r="D111" s="252"/>
      <c r="E111" s="25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D28:E28"/>
    <mergeCell ref="I28:M29"/>
    <mergeCell ref="D29:E29"/>
    <mergeCell ref="A32:M32"/>
    <mergeCell ref="H49:M49"/>
    <mergeCell ref="A42:M42"/>
    <mergeCell ref="A44:A45"/>
    <mergeCell ref="B44:E45"/>
    <mergeCell ref="F44:G44"/>
    <mergeCell ref="H44:M45"/>
    <mergeCell ref="B46:E46"/>
    <mergeCell ref="H46:M46"/>
    <mergeCell ref="B50:E50"/>
    <mergeCell ref="H50:M50"/>
    <mergeCell ref="F63:H64"/>
    <mergeCell ref="F65:H65"/>
    <mergeCell ref="F66:H67"/>
    <mergeCell ref="B47:E47"/>
    <mergeCell ref="H47:M47"/>
    <mergeCell ref="B48:E48"/>
    <mergeCell ref="H48:M48"/>
    <mergeCell ref="B49:E49"/>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'GTH-04 Evaluación inicial SGSST'!#REF!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'GTH-04 Evaluación inicial SGSST'!#REF!</formula1>
    </dataValidation>
    <dataValidation type="list" allowBlank="1" showInputMessage="1" showErrorMessage="1" sqref="C7:H7">
      <formula1>$O$22:$O$38</formula1>
    </dataValidation>
    <dataValidation type="list" allowBlank="1" showInputMessage="1" showErrorMessage="1" sqref="C14:M14">
      <formula1>$O$42:$O$45</formula1>
    </dataValidation>
    <dataValidation type="list" allowBlank="1" showInputMessage="1" showErrorMessage="1" sqref="C9:M9">
      <formula1>$O$39:$O$40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dimension ref="A1:AN137"/>
  <sheetViews>
    <sheetView showGridLines="0" view="pageBreakPreview" zoomScale="84" zoomScaleNormal="80" zoomScaleSheetLayoutView="84" zoomScalePageLayoutView="0" workbookViewId="0" topLeftCell="A15">
      <selection activeCell="A19" sqref="A19:B20"/>
    </sheetView>
  </sheetViews>
  <sheetFormatPr defaultColWidth="11.421875" defaultRowHeight="0" customHeight="1" zeroHeight="1"/>
  <cols>
    <col min="1" max="1" width="17.421875" style="1" customWidth="1"/>
    <col min="2"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4.2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27" customHeight="1" thickBot="1">
      <c r="A11" s="331" t="s">
        <v>7</v>
      </c>
      <c r="B11" s="332"/>
      <c r="C11" s="375" t="s">
        <v>229</v>
      </c>
      <c r="D11" s="376"/>
      <c r="E11" s="376"/>
      <c r="F11" s="376"/>
      <c r="G11" s="376"/>
      <c r="H11" s="376"/>
      <c r="I11" s="376"/>
      <c r="J11" s="376"/>
      <c r="K11" s="24" t="s">
        <v>82</v>
      </c>
      <c r="L11" s="408" t="s">
        <v>221</v>
      </c>
      <c r="M11" s="409"/>
      <c r="O11" s="130" t="s">
        <v>21</v>
      </c>
    </row>
    <row r="12" spans="1:15" ht="27" customHeight="1" thickBot="1">
      <c r="A12" s="331" t="s">
        <v>9</v>
      </c>
      <c r="B12" s="332"/>
      <c r="C12" s="369" t="s">
        <v>261</v>
      </c>
      <c r="D12" s="370"/>
      <c r="E12" s="370"/>
      <c r="F12" s="370"/>
      <c r="G12" s="370"/>
      <c r="H12" s="370"/>
      <c r="I12" s="370"/>
      <c r="J12" s="370"/>
      <c r="K12" s="370"/>
      <c r="L12" s="370"/>
      <c r="M12" s="371"/>
      <c r="O12" s="130" t="s">
        <v>0</v>
      </c>
    </row>
    <row r="13" spans="1:15" ht="27" customHeight="1" thickBot="1">
      <c r="A13" s="331" t="s">
        <v>96</v>
      </c>
      <c r="B13" s="332"/>
      <c r="C13" s="369" t="s">
        <v>152</v>
      </c>
      <c r="D13" s="370"/>
      <c r="E13" s="370"/>
      <c r="F13" s="370"/>
      <c r="G13" s="370"/>
      <c r="H13" s="370"/>
      <c r="I13" s="370"/>
      <c r="J13" s="370"/>
      <c r="K13" s="370"/>
      <c r="L13" s="370"/>
      <c r="M13" s="371"/>
      <c r="O13" s="1" t="s">
        <v>119</v>
      </c>
    </row>
    <row r="14" spans="1:15" ht="27" customHeight="1" thickBot="1">
      <c r="A14" s="331" t="s">
        <v>106</v>
      </c>
      <c r="B14" s="332"/>
      <c r="C14" s="369" t="s">
        <v>123</v>
      </c>
      <c r="D14" s="370"/>
      <c r="E14" s="370"/>
      <c r="F14" s="370"/>
      <c r="G14" s="370"/>
      <c r="H14" s="370"/>
      <c r="I14" s="370"/>
      <c r="J14" s="370"/>
      <c r="K14" s="370"/>
      <c r="L14" s="370"/>
      <c r="M14" s="371"/>
      <c r="O14" s="1" t="s">
        <v>120</v>
      </c>
    </row>
    <row r="15" spans="1:15" ht="27"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2.75" customHeight="1" thickBot="1">
      <c r="A19" s="360" t="s">
        <v>262</v>
      </c>
      <c r="B19" s="361"/>
      <c r="C19" s="364" t="s">
        <v>85</v>
      </c>
      <c r="D19" s="341"/>
      <c r="E19" s="4">
        <v>1</v>
      </c>
      <c r="F19" s="366" t="s">
        <v>263</v>
      </c>
      <c r="G19" s="367"/>
      <c r="H19" s="368"/>
      <c r="I19" s="137" t="s">
        <v>95</v>
      </c>
      <c r="J19" s="349" t="s">
        <v>264</v>
      </c>
      <c r="K19" s="350"/>
      <c r="L19" s="351"/>
      <c r="M19" s="7" t="s">
        <v>21</v>
      </c>
      <c r="O19" s="130" t="s">
        <v>28</v>
      </c>
    </row>
    <row r="20" spans="1:15" ht="30" customHeight="1" thickBot="1">
      <c r="A20" s="362"/>
      <c r="B20" s="363"/>
      <c r="C20" s="365"/>
      <c r="D20" s="344"/>
      <c r="E20" s="4">
        <v>2</v>
      </c>
      <c r="F20" s="366" t="s">
        <v>153</v>
      </c>
      <c r="G20" s="367"/>
      <c r="H20" s="368"/>
      <c r="I20" s="137" t="s">
        <v>95</v>
      </c>
      <c r="J20" s="349" t="s">
        <v>154</v>
      </c>
      <c r="K20" s="350"/>
      <c r="L20" s="351"/>
      <c r="M20" s="7" t="s">
        <v>21</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49">
        <v>1</v>
      </c>
      <c r="I22" s="6" t="s">
        <v>104</v>
      </c>
      <c r="J22" s="90">
        <v>2018</v>
      </c>
      <c r="K22" s="6" t="s">
        <v>105</v>
      </c>
      <c r="L22" s="403" t="s">
        <v>155</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9">
        <v>0.9</v>
      </c>
      <c r="G27" s="25" t="s">
        <v>87</v>
      </c>
      <c r="H27" s="60">
        <v>1</v>
      </c>
      <c r="I27" s="338" t="s">
        <v>88</v>
      </c>
      <c r="J27" s="339"/>
      <c r="K27" s="23"/>
      <c r="L27" s="51"/>
      <c r="M27" s="88"/>
      <c r="O27" s="20" t="s">
        <v>62</v>
      </c>
      <c r="AN27" s="1" t="e">
        <f>AN26+1</f>
        <v>#REF!</v>
      </c>
    </row>
    <row r="28" spans="1:40" ht="24.75" customHeight="1" thickBot="1">
      <c r="A28" s="333"/>
      <c r="B28" s="334"/>
      <c r="C28" s="335"/>
      <c r="D28" s="345" t="s">
        <v>78</v>
      </c>
      <c r="E28" s="346"/>
      <c r="F28" s="61">
        <v>0.7</v>
      </c>
      <c r="G28" s="26" t="s">
        <v>87</v>
      </c>
      <c r="H28" s="62">
        <v>0.89</v>
      </c>
      <c r="I28" s="416" t="s">
        <v>151</v>
      </c>
      <c r="J28" s="417"/>
      <c r="K28" s="417"/>
      <c r="L28" s="417"/>
      <c r="M28" s="418"/>
      <c r="O28" s="20" t="s">
        <v>51</v>
      </c>
      <c r="AN28" s="1" t="e">
        <f>#REF!+1</f>
        <v>#REF!</v>
      </c>
    </row>
    <row r="29" spans="1:40" ht="24.75" customHeight="1" thickBot="1">
      <c r="A29" s="328"/>
      <c r="B29" s="329"/>
      <c r="C29" s="330"/>
      <c r="D29" s="347" t="s">
        <v>79</v>
      </c>
      <c r="E29" s="348"/>
      <c r="F29" s="125">
        <v>0</v>
      </c>
      <c r="G29" s="27" t="s">
        <v>87</v>
      </c>
      <c r="H29" s="65">
        <v>0.69</v>
      </c>
      <c r="I29" s="419"/>
      <c r="J29" s="420"/>
      <c r="K29" s="420"/>
      <c r="L29" s="420"/>
      <c r="M29" s="421"/>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130"/>
      <c r="C32" s="130"/>
      <c r="D32" s="130"/>
      <c r="E32" s="130"/>
      <c r="F32" s="130"/>
      <c r="G32" s="130"/>
      <c r="H32" s="130"/>
      <c r="I32" s="130"/>
      <c r="J32" s="130"/>
      <c r="K32" s="130"/>
      <c r="L32" s="130"/>
      <c r="M32" s="37"/>
      <c r="O32" s="20" t="s">
        <v>54</v>
      </c>
      <c r="AN32" s="1" t="e">
        <f>AN31+1</f>
        <v>#REF!</v>
      </c>
    </row>
    <row r="33" spans="1:38" ht="83.25" customHeight="1" thickBot="1">
      <c r="A33" s="138"/>
      <c r="B33" s="171" t="s">
        <v>31</v>
      </c>
      <c r="C33" s="158" t="s">
        <v>32</v>
      </c>
      <c r="D33" s="158" t="str">
        <f>F19</f>
        <v>N° de actividades del plan de trabajo anual ejecutadas en el periodo</v>
      </c>
      <c r="E33" s="158" t="str">
        <f>F20</f>
        <v>N° de actividades del plan de trabajo anual programadas en el periodo</v>
      </c>
      <c r="F33" s="157" t="s">
        <v>89</v>
      </c>
      <c r="G33" s="156" t="s">
        <v>93</v>
      </c>
      <c r="J33" s="130"/>
      <c r="K33" s="130"/>
      <c r="L33" s="130"/>
      <c r="M33" s="136"/>
      <c r="O33" s="20" t="s">
        <v>55</v>
      </c>
      <c r="AI33"/>
      <c r="AL33" s="1"/>
    </row>
    <row r="34" spans="1:38" ht="27" customHeight="1">
      <c r="A34" s="138"/>
      <c r="B34" s="155" t="s">
        <v>33</v>
      </c>
      <c r="C34" s="154">
        <v>1</v>
      </c>
      <c r="D34" s="205">
        <v>17</v>
      </c>
      <c r="E34" s="205">
        <v>17</v>
      </c>
      <c r="F34" s="165">
        <f>D34/E34</f>
        <v>1</v>
      </c>
      <c r="G34" s="151">
        <f>F34</f>
        <v>1</v>
      </c>
      <c r="J34" s="130"/>
      <c r="K34" s="130"/>
      <c r="L34" s="130"/>
      <c r="M34" s="136"/>
      <c r="O34" s="20" t="s">
        <v>53</v>
      </c>
      <c r="AI34"/>
      <c r="AL34" s="1"/>
    </row>
    <row r="35" spans="1:38" ht="27" customHeight="1">
      <c r="A35" s="138"/>
      <c r="B35" s="150" t="s">
        <v>34</v>
      </c>
      <c r="C35" s="167">
        <v>1</v>
      </c>
      <c r="D35" s="166">
        <v>15</v>
      </c>
      <c r="E35" s="166">
        <v>15</v>
      </c>
      <c r="F35" s="165">
        <f>D35/E35</f>
        <v>1</v>
      </c>
      <c r="G35" s="161">
        <f>(G34+F35)/2</f>
        <v>1</v>
      </c>
      <c r="J35" s="130"/>
      <c r="K35" s="130"/>
      <c r="L35" s="130"/>
      <c r="M35" s="136"/>
      <c r="O35" s="20" t="s">
        <v>66</v>
      </c>
      <c r="AI35"/>
      <c r="AL35" s="1"/>
    </row>
    <row r="36" spans="1:38" ht="27" customHeight="1">
      <c r="A36" s="138"/>
      <c r="B36" s="150" t="s">
        <v>35</v>
      </c>
      <c r="C36" s="167">
        <v>1</v>
      </c>
      <c r="D36" s="166">
        <v>36</v>
      </c>
      <c r="E36" s="166">
        <v>36</v>
      </c>
      <c r="F36" s="165">
        <f>D36/E36</f>
        <v>1</v>
      </c>
      <c r="G36" s="161">
        <f>(G35+F36)/2</f>
        <v>1</v>
      </c>
      <c r="J36" s="130"/>
      <c r="K36" s="130"/>
      <c r="L36" s="130"/>
      <c r="M36" s="136"/>
      <c r="O36" s="21" t="s">
        <v>69</v>
      </c>
      <c r="AI36"/>
      <c r="AL36" s="1"/>
    </row>
    <row r="37" spans="1:38" ht="27" customHeight="1" thickBot="1">
      <c r="A37" s="138"/>
      <c r="B37" s="145" t="s">
        <v>36</v>
      </c>
      <c r="C37" s="164">
        <v>1</v>
      </c>
      <c r="D37" s="163">
        <v>39</v>
      </c>
      <c r="E37" s="163">
        <v>39</v>
      </c>
      <c r="F37" s="162">
        <f>D37/E37</f>
        <v>1</v>
      </c>
      <c r="G37" s="161">
        <f>(G36+F37)/2</f>
        <v>1</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47</v>
      </c>
    </row>
    <row r="42" spans="1:15" ht="12.75">
      <c r="A42" s="2"/>
      <c r="B42" s="130"/>
      <c r="C42" s="130"/>
      <c r="D42" s="130"/>
      <c r="E42" s="130"/>
      <c r="F42" s="130"/>
      <c r="G42" s="130"/>
      <c r="H42" s="130"/>
      <c r="I42" s="130"/>
      <c r="J42" s="130"/>
      <c r="K42" s="130"/>
      <c r="L42" s="130"/>
      <c r="M42" s="37"/>
      <c r="O42" s="130" t="s">
        <v>81</v>
      </c>
    </row>
    <row r="43" spans="1:15" ht="12.75">
      <c r="A43" s="2"/>
      <c r="B43" s="130"/>
      <c r="C43" s="130"/>
      <c r="D43" s="130"/>
      <c r="E43" s="130"/>
      <c r="F43" s="130"/>
      <c r="G43" s="130"/>
      <c r="H43" s="130"/>
      <c r="I43" s="130"/>
      <c r="J43" s="130"/>
      <c r="K43" s="130"/>
      <c r="L43" s="130"/>
      <c r="M43" s="37"/>
      <c r="O43" s="21" t="s">
        <v>84</v>
      </c>
    </row>
    <row r="44" spans="1:15" ht="13.5" thickBot="1">
      <c r="A44" s="2"/>
      <c r="B44" s="130"/>
      <c r="C44" s="130"/>
      <c r="D44" s="130"/>
      <c r="E44" s="130"/>
      <c r="F44" s="130"/>
      <c r="G44" s="130"/>
      <c r="H44" s="130"/>
      <c r="I44" s="130"/>
      <c r="J44" s="130"/>
      <c r="K44" s="130"/>
      <c r="L44" s="130"/>
      <c r="M44" s="37"/>
      <c r="O44" s="130" t="s">
        <v>86</v>
      </c>
    </row>
    <row r="45" spans="1:40" ht="13.5" customHeight="1" thickBot="1">
      <c r="A45" s="320" t="s">
        <v>37</v>
      </c>
      <c r="B45" s="321"/>
      <c r="C45" s="321"/>
      <c r="D45" s="321"/>
      <c r="E45" s="321"/>
      <c r="F45" s="321"/>
      <c r="G45" s="321"/>
      <c r="H45" s="321"/>
      <c r="I45" s="321"/>
      <c r="J45" s="321"/>
      <c r="K45" s="321"/>
      <c r="L45" s="321"/>
      <c r="M45" s="322"/>
      <c r="O45" s="130" t="s">
        <v>109</v>
      </c>
      <c r="AN45" s="1" t="e">
        <f>#REF!+1</f>
        <v>#REF!</v>
      </c>
    </row>
    <row r="46" spans="1:40" ht="13.5" thickBot="1">
      <c r="A46" s="2"/>
      <c r="B46" s="130"/>
      <c r="C46" s="130"/>
      <c r="D46" s="130"/>
      <c r="E46" s="130"/>
      <c r="F46" s="130"/>
      <c r="G46" s="130"/>
      <c r="H46" s="130"/>
      <c r="I46" s="130"/>
      <c r="J46" s="130"/>
      <c r="K46" s="130"/>
      <c r="L46" s="130"/>
      <c r="M46" s="37"/>
      <c r="O46" s="130" t="s">
        <v>110</v>
      </c>
      <c r="AN46" s="1" t="e">
        <f>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AN46+1</f>
        <v>#REF!</v>
      </c>
    </row>
    <row r="48" spans="1:15" ht="25.5" customHeight="1" thickBot="1">
      <c r="A48" s="324"/>
      <c r="B48" s="328"/>
      <c r="C48" s="329"/>
      <c r="D48" s="329"/>
      <c r="E48" s="330"/>
      <c r="F48" s="6" t="s">
        <v>91</v>
      </c>
      <c r="G48" s="34" t="s">
        <v>92</v>
      </c>
      <c r="H48" s="328"/>
      <c r="I48" s="329"/>
      <c r="J48" s="329"/>
      <c r="K48" s="329"/>
      <c r="L48" s="329"/>
      <c r="M48" s="330"/>
      <c r="O48" s="1" t="s">
        <v>111</v>
      </c>
    </row>
    <row r="49" spans="1:40" ht="173.25" customHeight="1" thickBot="1">
      <c r="A49" s="10" t="s">
        <v>33</v>
      </c>
      <c r="B49" s="413" t="s">
        <v>295</v>
      </c>
      <c r="C49" s="414"/>
      <c r="D49" s="414"/>
      <c r="E49" s="414"/>
      <c r="F49" s="278"/>
      <c r="G49" s="278" t="s">
        <v>249</v>
      </c>
      <c r="H49" s="317"/>
      <c r="I49" s="318"/>
      <c r="J49" s="318"/>
      <c r="K49" s="318"/>
      <c r="L49" s="318"/>
      <c r="M49" s="319"/>
      <c r="AN49" s="1" t="e">
        <f>AN47+1</f>
        <v>#REF!</v>
      </c>
    </row>
    <row r="50" spans="1:40" ht="127.5" customHeight="1" thickBot="1">
      <c r="A50" s="10" t="s">
        <v>34</v>
      </c>
      <c r="B50" s="415" t="s">
        <v>321</v>
      </c>
      <c r="C50" s="415"/>
      <c r="D50" s="415"/>
      <c r="E50" s="415"/>
      <c r="F50" s="28"/>
      <c r="G50" s="284" t="s">
        <v>249</v>
      </c>
      <c r="H50" s="309"/>
      <c r="I50" s="310"/>
      <c r="J50" s="310"/>
      <c r="K50" s="310"/>
      <c r="L50" s="310"/>
      <c r="M50" s="311"/>
      <c r="AN50" s="1" t="e">
        <f>AN49+1</f>
        <v>#REF!</v>
      </c>
    </row>
    <row r="51" spans="1:40" ht="227.25" customHeight="1" thickBot="1">
      <c r="A51" s="10" t="s">
        <v>41</v>
      </c>
      <c r="B51" s="317" t="s">
        <v>339</v>
      </c>
      <c r="C51" s="318"/>
      <c r="D51" s="318"/>
      <c r="E51" s="319"/>
      <c r="F51" s="28"/>
      <c r="G51" s="131" t="s">
        <v>249</v>
      </c>
      <c r="H51" s="309"/>
      <c r="I51" s="310"/>
      <c r="J51" s="310"/>
      <c r="K51" s="310"/>
      <c r="L51" s="310"/>
      <c r="M51" s="311"/>
      <c r="AN51" s="1" t="e">
        <f>#REF!+1</f>
        <v>#REF!</v>
      </c>
    </row>
    <row r="52" spans="1:40" ht="140.25" customHeight="1" thickBot="1">
      <c r="A52" s="10" t="s">
        <v>36</v>
      </c>
      <c r="B52" s="317" t="s">
        <v>360</v>
      </c>
      <c r="C52" s="318"/>
      <c r="D52" s="318"/>
      <c r="E52" s="319"/>
      <c r="F52" s="28"/>
      <c r="G52" s="131" t="s">
        <v>249</v>
      </c>
      <c r="H52" s="309"/>
      <c r="I52" s="310"/>
      <c r="J52" s="310"/>
      <c r="K52" s="310"/>
      <c r="L52" s="310"/>
      <c r="M52" s="311"/>
      <c r="AN52" s="1" t="e">
        <f>AN51+1</f>
        <v>#REF!</v>
      </c>
    </row>
    <row r="53" spans="1:40" ht="56.25" customHeight="1" thickBot="1">
      <c r="A53" s="10" t="s">
        <v>42</v>
      </c>
      <c r="B53" s="317" t="s">
        <v>361</v>
      </c>
      <c r="C53" s="318"/>
      <c r="D53" s="318"/>
      <c r="E53" s="319"/>
      <c r="F53" s="28"/>
      <c r="G53" s="131" t="s">
        <v>249</v>
      </c>
      <c r="H53" s="309"/>
      <c r="I53" s="310"/>
      <c r="J53" s="310"/>
      <c r="K53" s="310"/>
      <c r="L53" s="310"/>
      <c r="M53" s="311"/>
      <c r="AN53" s="1" t="e">
        <f>#REF!+1</f>
        <v>#REF!</v>
      </c>
    </row>
    <row r="54" spans="1:40" ht="24.75" customHeight="1">
      <c r="A54" s="130"/>
      <c r="B54" s="304"/>
      <c r="C54" s="304"/>
      <c r="D54" s="304"/>
      <c r="E54" s="304"/>
      <c r="F54" s="304"/>
      <c r="G54" s="304"/>
      <c r="H54" s="304"/>
      <c r="I54" s="304"/>
      <c r="J54" s="304"/>
      <c r="K54" s="304"/>
      <c r="L54" s="304"/>
      <c r="M54" s="304"/>
      <c r="AN54" s="1" t="e">
        <f>AN53+1</f>
        <v>#REF!</v>
      </c>
    </row>
    <row r="55" spans="1:40" ht="24.75" customHeight="1" hidden="1">
      <c r="A55" s="130"/>
      <c r="B55" s="304"/>
      <c r="C55" s="304"/>
      <c r="D55" s="304"/>
      <c r="E55" s="304"/>
      <c r="F55" s="304"/>
      <c r="G55" s="304"/>
      <c r="H55" s="304"/>
      <c r="I55" s="304"/>
      <c r="J55" s="304"/>
      <c r="K55" s="304"/>
      <c r="L55" s="304"/>
      <c r="M55" s="304"/>
      <c r="AN55" s="1" t="e">
        <f>AN54+1</f>
        <v>#REF!</v>
      </c>
    </row>
    <row r="56" spans="1:40" ht="24.75" customHeight="1" hidden="1">
      <c r="A56" s="130"/>
      <c r="B56" s="304"/>
      <c r="C56" s="304"/>
      <c r="D56" s="304"/>
      <c r="E56" s="304"/>
      <c r="F56" s="304"/>
      <c r="G56" s="304"/>
      <c r="H56" s="304"/>
      <c r="I56" s="304"/>
      <c r="J56" s="304"/>
      <c r="K56" s="304"/>
      <c r="L56" s="304"/>
      <c r="M56" s="304"/>
      <c r="AN56" s="1" t="e">
        <f>AN55+1</f>
        <v>#REF!</v>
      </c>
    </row>
    <row r="57" spans="1:13" ht="24.75" customHeight="1" hidden="1">
      <c r="A57" s="130"/>
      <c r="B57" s="304"/>
      <c r="C57" s="304"/>
      <c r="D57" s="304"/>
      <c r="E57" s="304"/>
      <c r="F57" s="304"/>
      <c r="G57" s="304"/>
      <c r="H57" s="304"/>
      <c r="I57" s="304"/>
      <c r="J57" s="304"/>
      <c r="K57" s="304"/>
      <c r="L57" s="304"/>
      <c r="M57" s="304"/>
    </row>
    <row r="58" spans="1:13" ht="24.75" customHeight="1" hidden="1">
      <c r="A58" s="130"/>
      <c r="B58" s="304"/>
      <c r="C58" s="304"/>
      <c r="D58" s="304"/>
      <c r="E58" s="304"/>
      <c r="F58" s="304"/>
      <c r="G58" s="304"/>
      <c r="H58" s="304"/>
      <c r="I58" s="304"/>
      <c r="J58" s="304"/>
      <c r="K58" s="304"/>
      <c r="L58" s="304"/>
      <c r="M58" s="304"/>
    </row>
    <row r="59" spans="1:13" ht="12.75" hidden="1">
      <c r="A59" s="130"/>
      <c r="B59" s="130"/>
      <c r="C59" s="130"/>
      <c r="D59" s="130"/>
      <c r="E59" s="130"/>
      <c r="F59" s="130"/>
      <c r="G59" s="130"/>
      <c r="H59" s="130"/>
      <c r="I59" s="130"/>
      <c r="J59" s="130"/>
      <c r="K59" s="130"/>
      <c r="L59" s="130"/>
      <c r="M59" s="130"/>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130"/>
      <c r="C74" s="130"/>
      <c r="D74" s="130"/>
      <c r="E74" s="130"/>
      <c r="F74" s="305"/>
      <c r="G74" s="305"/>
      <c r="H74" s="305"/>
      <c r="I74" s="11" t="s">
        <v>43</v>
      </c>
      <c r="K74" s="12"/>
    </row>
    <row r="75" spans="2:11" ht="15" hidden="1">
      <c r="B75" s="130"/>
      <c r="C75" s="130"/>
      <c r="D75" s="130"/>
      <c r="E75" s="130"/>
      <c r="F75" s="305"/>
      <c r="G75" s="305"/>
      <c r="H75" s="305"/>
      <c r="I75" s="11" t="s">
        <v>44</v>
      </c>
      <c r="K75" s="12"/>
    </row>
    <row r="76" spans="2:11" ht="15" hidden="1">
      <c r="B76" s="130"/>
      <c r="C76" s="130"/>
      <c r="D76" s="130"/>
      <c r="E76" s="130"/>
      <c r="F76" s="305"/>
      <c r="G76" s="305"/>
      <c r="H76" s="305"/>
      <c r="I76" s="11" t="s">
        <v>45</v>
      </c>
      <c r="K76" s="12"/>
    </row>
    <row r="77" spans="2:11" ht="15" hidden="1">
      <c r="B77" s="130"/>
      <c r="C77" s="130"/>
      <c r="D77" s="130"/>
      <c r="E77" s="130"/>
      <c r="F77" s="305"/>
      <c r="G77" s="305"/>
      <c r="H77" s="305"/>
      <c r="K77" s="12"/>
    </row>
    <row r="78" spans="2:11" ht="15" hidden="1">
      <c r="B78" s="130"/>
      <c r="C78" s="130"/>
      <c r="D78" s="130"/>
      <c r="E78" s="130"/>
      <c r="F78" s="305"/>
      <c r="G78" s="305"/>
      <c r="H78" s="305"/>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A19:B20"/>
    <mergeCell ref="C19:D20"/>
    <mergeCell ref="A27:C29"/>
    <mergeCell ref="D27:E27"/>
    <mergeCell ref="I27:J27"/>
    <mergeCell ref="D28:E28"/>
    <mergeCell ref="D29:E29"/>
    <mergeCell ref="I28:M29"/>
    <mergeCell ref="C23:C24"/>
    <mergeCell ref="D23:D24"/>
    <mergeCell ref="F47:G47"/>
    <mergeCell ref="H47:M48"/>
    <mergeCell ref="E23:E25"/>
    <mergeCell ref="J19:L19"/>
    <mergeCell ref="F20:H20"/>
    <mergeCell ref="L23:M23"/>
    <mergeCell ref="J20:L20"/>
    <mergeCell ref="F19:H19"/>
    <mergeCell ref="L22:M22"/>
    <mergeCell ref="A23:A24"/>
    <mergeCell ref="B23:B24"/>
    <mergeCell ref="B49:E49"/>
    <mergeCell ref="H49:M49"/>
    <mergeCell ref="B50:E50"/>
    <mergeCell ref="H50:M50"/>
    <mergeCell ref="A31:M31"/>
    <mergeCell ref="A45:M45"/>
    <mergeCell ref="A47:A48"/>
    <mergeCell ref="B47:E48"/>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'GTH-05 Eje_Plan_SG-SST'!#REF!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D20">
      <formula1>$O$44:$O$44</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37"/>
  <sheetViews>
    <sheetView showGridLines="0" view="pageBreakPreview" zoomScale="84" zoomScaleNormal="80" zoomScaleSheetLayoutView="84" zoomScalePageLayoutView="0" workbookViewId="0" topLeftCell="A15">
      <selection activeCell="A19" sqref="A19:B20"/>
    </sheetView>
  </sheetViews>
  <sheetFormatPr defaultColWidth="11.421875" defaultRowHeight="0" customHeight="1" zeroHeight="1"/>
  <cols>
    <col min="1" max="1" width="17.421875" style="1" customWidth="1"/>
    <col min="2"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7" t="s">
        <v>6</v>
      </c>
    </row>
    <row r="4" spans="1:15" ht="14.25" customHeight="1" thickBot="1">
      <c r="A4" s="13"/>
      <c r="B4" s="14"/>
      <c r="C4" s="15"/>
      <c r="D4" s="15"/>
      <c r="E4" s="15"/>
      <c r="F4" s="15"/>
      <c r="G4" s="15"/>
      <c r="H4" s="15"/>
      <c r="I4" s="15"/>
      <c r="J4" s="15"/>
      <c r="K4" s="16"/>
      <c r="L4" s="16"/>
      <c r="M4" s="17"/>
      <c r="O4" s="257" t="s">
        <v>8</v>
      </c>
    </row>
    <row r="5" spans="1:15" ht="13.5" thickBot="1">
      <c r="A5" s="320" t="s">
        <v>60</v>
      </c>
      <c r="B5" s="321"/>
      <c r="C5" s="321"/>
      <c r="D5" s="321"/>
      <c r="E5" s="321"/>
      <c r="F5" s="321"/>
      <c r="G5" s="321"/>
      <c r="H5" s="321"/>
      <c r="I5" s="321"/>
      <c r="J5" s="321"/>
      <c r="K5" s="321"/>
      <c r="L5" s="321"/>
      <c r="M5" s="322"/>
      <c r="O5" s="257"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7" t="s">
        <v>13</v>
      </c>
    </row>
    <row r="8" spans="1:15" ht="44.25" customHeight="1" thickBot="1">
      <c r="A8" s="331" t="s">
        <v>4</v>
      </c>
      <c r="B8" s="332"/>
      <c r="C8" s="369" t="s">
        <v>147</v>
      </c>
      <c r="D8" s="370"/>
      <c r="E8" s="370"/>
      <c r="F8" s="370"/>
      <c r="G8" s="370"/>
      <c r="H8" s="370"/>
      <c r="I8" s="370"/>
      <c r="J8" s="370"/>
      <c r="K8" s="370"/>
      <c r="L8" s="370"/>
      <c r="M8" s="371"/>
      <c r="O8" s="257" t="s">
        <v>18</v>
      </c>
    </row>
    <row r="9" spans="1:16" ht="30" customHeight="1" thickBot="1">
      <c r="A9" s="331" t="s">
        <v>5</v>
      </c>
      <c r="B9" s="332"/>
      <c r="C9" s="405" t="s">
        <v>68</v>
      </c>
      <c r="D9" s="406"/>
      <c r="E9" s="406"/>
      <c r="F9" s="406"/>
      <c r="G9" s="406"/>
      <c r="H9" s="406"/>
      <c r="I9" s="406"/>
      <c r="J9" s="406"/>
      <c r="K9" s="406"/>
      <c r="L9" s="406"/>
      <c r="M9" s="407"/>
      <c r="O9" s="257" t="s">
        <v>20</v>
      </c>
      <c r="P9" s="18"/>
    </row>
    <row r="10" spans="1:15" ht="13.5" thickBot="1">
      <c r="A10" s="2"/>
      <c r="B10" s="257"/>
      <c r="C10" s="257"/>
      <c r="D10" s="257"/>
      <c r="E10" s="257"/>
      <c r="F10" s="257"/>
      <c r="G10" s="257"/>
      <c r="H10" s="257"/>
      <c r="I10" s="257"/>
      <c r="J10" s="257"/>
      <c r="K10" s="257"/>
      <c r="L10" s="257"/>
      <c r="M10" s="37"/>
      <c r="O10" s="21" t="s">
        <v>74</v>
      </c>
    </row>
    <row r="11" spans="1:15" ht="27" customHeight="1" thickBot="1">
      <c r="A11" s="331" t="s">
        <v>7</v>
      </c>
      <c r="B11" s="332"/>
      <c r="C11" s="375" t="s">
        <v>265</v>
      </c>
      <c r="D11" s="376"/>
      <c r="E11" s="376"/>
      <c r="F11" s="376"/>
      <c r="G11" s="376"/>
      <c r="H11" s="376"/>
      <c r="I11" s="376"/>
      <c r="J11" s="376"/>
      <c r="K11" s="24" t="s">
        <v>82</v>
      </c>
      <c r="L11" s="408" t="s">
        <v>222</v>
      </c>
      <c r="M11" s="409"/>
      <c r="O11" s="257" t="s">
        <v>21</v>
      </c>
    </row>
    <row r="12" spans="1:15" ht="27" customHeight="1" thickBot="1">
      <c r="A12" s="331" t="s">
        <v>9</v>
      </c>
      <c r="B12" s="332"/>
      <c r="C12" s="369" t="s">
        <v>266</v>
      </c>
      <c r="D12" s="370"/>
      <c r="E12" s="370"/>
      <c r="F12" s="370"/>
      <c r="G12" s="370"/>
      <c r="H12" s="370"/>
      <c r="I12" s="370"/>
      <c r="J12" s="370"/>
      <c r="K12" s="370"/>
      <c r="L12" s="370"/>
      <c r="M12" s="371"/>
      <c r="O12" s="257" t="s">
        <v>0</v>
      </c>
    </row>
    <row r="13" spans="1:15" ht="27" customHeight="1" thickBot="1">
      <c r="A13" s="331" t="s">
        <v>96</v>
      </c>
      <c r="B13" s="332"/>
      <c r="C13" s="369" t="s">
        <v>290</v>
      </c>
      <c r="D13" s="370"/>
      <c r="E13" s="370"/>
      <c r="F13" s="370"/>
      <c r="G13" s="370"/>
      <c r="H13" s="370"/>
      <c r="I13" s="370"/>
      <c r="J13" s="370"/>
      <c r="K13" s="370"/>
      <c r="L13" s="370"/>
      <c r="M13" s="371"/>
      <c r="O13" s="1" t="s">
        <v>119</v>
      </c>
    </row>
    <row r="14" spans="1:15" ht="27" customHeight="1" thickBot="1">
      <c r="A14" s="331" t="s">
        <v>106</v>
      </c>
      <c r="B14" s="332"/>
      <c r="C14" s="369" t="s">
        <v>111</v>
      </c>
      <c r="D14" s="370"/>
      <c r="E14" s="370"/>
      <c r="F14" s="370"/>
      <c r="G14" s="370"/>
      <c r="H14" s="370"/>
      <c r="I14" s="370"/>
      <c r="J14" s="370"/>
      <c r="K14" s="370"/>
      <c r="L14" s="370"/>
      <c r="M14" s="371"/>
      <c r="O14" s="1" t="s">
        <v>120</v>
      </c>
    </row>
    <row r="15" spans="1:15" ht="27" customHeight="1" thickBot="1">
      <c r="A15" s="331" t="s">
        <v>112</v>
      </c>
      <c r="B15" s="332"/>
      <c r="C15" s="422" t="s">
        <v>121</v>
      </c>
      <c r="D15" s="423"/>
      <c r="E15" s="423"/>
      <c r="F15" s="423"/>
      <c r="G15" s="423"/>
      <c r="H15" s="423"/>
      <c r="I15" s="423"/>
      <c r="J15" s="423"/>
      <c r="K15" s="423"/>
      <c r="L15" s="423"/>
      <c r="M15" s="424"/>
      <c r="O15" s="257" t="s">
        <v>24</v>
      </c>
    </row>
    <row r="16" spans="1:15" ht="13.5" thickBot="1">
      <c r="A16" s="2"/>
      <c r="B16" s="257"/>
      <c r="C16" s="257"/>
      <c r="D16" s="257"/>
      <c r="E16" s="257"/>
      <c r="F16" s="257"/>
      <c r="G16" s="257"/>
      <c r="H16" s="257"/>
      <c r="I16" s="257"/>
      <c r="J16" s="257"/>
      <c r="K16" s="257"/>
      <c r="L16" s="257"/>
      <c r="M16" s="37"/>
      <c r="O16" s="257"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257" t="s">
        <v>27</v>
      </c>
    </row>
    <row r="19" spans="1:15" ht="50.25" customHeight="1" thickBot="1">
      <c r="A19" s="360" t="s">
        <v>268</v>
      </c>
      <c r="B19" s="361"/>
      <c r="C19" s="364" t="s">
        <v>85</v>
      </c>
      <c r="D19" s="341"/>
      <c r="E19" s="4">
        <v>1</v>
      </c>
      <c r="F19" s="366" t="s">
        <v>269</v>
      </c>
      <c r="G19" s="367"/>
      <c r="H19" s="368"/>
      <c r="I19" s="260" t="s">
        <v>95</v>
      </c>
      <c r="J19" s="349" t="s">
        <v>271</v>
      </c>
      <c r="K19" s="350"/>
      <c r="L19" s="351"/>
      <c r="M19" s="7" t="s">
        <v>119</v>
      </c>
      <c r="O19" s="257" t="s">
        <v>28</v>
      </c>
    </row>
    <row r="20" spans="1:15" ht="30" customHeight="1" thickBot="1">
      <c r="A20" s="362"/>
      <c r="B20" s="363"/>
      <c r="C20" s="365"/>
      <c r="D20" s="344"/>
      <c r="E20" s="4">
        <v>2</v>
      </c>
      <c r="F20" s="366" t="s">
        <v>270</v>
      </c>
      <c r="G20" s="367"/>
      <c r="H20" s="368"/>
      <c r="I20" s="260" t="s">
        <v>95</v>
      </c>
      <c r="J20" s="349" t="s">
        <v>291</v>
      </c>
      <c r="K20" s="350"/>
      <c r="L20" s="351"/>
      <c r="M20" s="7" t="s">
        <v>119</v>
      </c>
      <c r="O20" s="257" t="s">
        <v>3</v>
      </c>
    </row>
    <row r="21" spans="1:40" ht="13.5" thickBot="1">
      <c r="A21" s="2"/>
      <c r="B21" s="257"/>
      <c r="C21" s="257"/>
      <c r="D21" s="257"/>
      <c r="E21" s="257"/>
      <c r="F21" s="257"/>
      <c r="G21" s="257"/>
      <c r="H21" s="257"/>
      <c r="I21" s="257"/>
      <c r="J21" s="257"/>
      <c r="K21" s="257"/>
      <c r="L21" s="257"/>
      <c r="M21" s="37"/>
      <c r="O21" s="21" t="s">
        <v>70</v>
      </c>
      <c r="AN21" s="1">
        <v>2002</v>
      </c>
    </row>
    <row r="22" spans="1:40" ht="45.75" customHeight="1" thickBot="1">
      <c r="A22" s="6" t="s">
        <v>22</v>
      </c>
      <c r="B22" s="259" t="s">
        <v>10</v>
      </c>
      <c r="C22" s="33" t="s">
        <v>73</v>
      </c>
      <c r="D22" s="259" t="s">
        <v>13</v>
      </c>
      <c r="E22" s="6" t="s">
        <v>23</v>
      </c>
      <c r="F22" s="40">
        <v>1</v>
      </c>
      <c r="G22" s="6" t="s">
        <v>137</v>
      </c>
      <c r="H22" s="49">
        <v>0</v>
      </c>
      <c r="I22" s="6" t="s">
        <v>104</v>
      </c>
      <c r="J22" s="90" t="s">
        <v>124</v>
      </c>
      <c r="K22" s="6" t="s">
        <v>105</v>
      </c>
      <c r="L22" s="403" t="s">
        <v>124</v>
      </c>
      <c r="M22" s="404"/>
      <c r="O22" s="20" t="s">
        <v>48</v>
      </c>
      <c r="AN22" s="1">
        <f>AN21+1</f>
        <v>2003</v>
      </c>
    </row>
    <row r="23" spans="1:15" ht="16.5" customHeight="1" thickBot="1">
      <c r="A23" s="323" t="s">
        <v>26</v>
      </c>
      <c r="B23" s="354" t="s">
        <v>24</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257"/>
      <c r="C26" s="257"/>
      <c r="D26" s="257"/>
      <c r="E26" s="257"/>
      <c r="F26" s="257"/>
      <c r="G26" s="257"/>
      <c r="H26" s="257"/>
      <c r="I26" s="257"/>
      <c r="J26" s="257"/>
      <c r="K26" s="257"/>
      <c r="L26" s="257"/>
      <c r="M26" s="37"/>
      <c r="O26" s="20"/>
      <c r="AN26" s="1" t="e">
        <f>#REF!+1</f>
        <v>#REF!</v>
      </c>
    </row>
    <row r="27" spans="1:40" ht="24.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24.75" customHeight="1" thickBot="1">
      <c r="A28" s="333"/>
      <c r="B28" s="334"/>
      <c r="C28" s="335"/>
      <c r="D28" s="345" t="s">
        <v>78</v>
      </c>
      <c r="E28" s="346"/>
      <c r="F28" s="61">
        <v>0.9</v>
      </c>
      <c r="G28" s="26" t="s">
        <v>87</v>
      </c>
      <c r="H28" s="62">
        <v>0.99</v>
      </c>
      <c r="I28" s="416" t="s">
        <v>151</v>
      </c>
      <c r="J28" s="417"/>
      <c r="K28" s="417"/>
      <c r="L28" s="417"/>
      <c r="M28" s="418"/>
      <c r="O28" s="20" t="s">
        <v>51</v>
      </c>
      <c r="AN28" s="1" t="e">
        <f>#REF!+1</f>
        <v>#REF!</v>
      </c>
    </row>
    <row r="29" spans="1:40" ht="24.75" customHeight="1" thickBot="1">
      <c r="A29" s="328"/>
      <c r="B29" s="329"/>
      <c r="C29" s="330"/>
      <c r="D29" s="347" t="s">
        <v>79</v>
      </c>
      <c r="E29" s="348"/>
      <c r="F29" s="258">
        <v>0</v>
      </c>
      <c r="G29" s="27" t="s">
        <v>87</v>
      </c>
      <c r="H29" s="65">
        <v>0.89</v>
      </c>
      <c r="I29" s="419"/>
      <c r="J29" s="420"/>
      <c r="K29" s="420"/>
      <c r="L29" s="420"/>
      <c r="M29" s="421"/>
      <c r="O29" s="20" t="s">
        <v>52</v>
      </c>
      <c r="AN29" s="1" t="e">
        <f>#REF!+1</f>
        <v>#REF!</v>
      </c>
    </row>
    <row r="30" spans="1:40" ht="13.5" thickBot="1">
      <c r="A30" s="2"/>
      <c r="B30" s="257"/>
      <c r="C30" s="257"/>
      <c r="D30" s="257"/>
      <c r="E30" s="257"/>
      <c r="F30" s="257"/>
      <c r="G30" s="257"/>
      <c r="H30" s="257"/>
      <c r="I30" s="257"/>
      <c r="J30" s="257"/>
      <c r="K30" s="257"/>
      <c r="L30" s="257"/>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257"/>
      <c r="C32" s="257"/>
      <c r="D32" s="257"/>
      <c r="E32" s="257"/>
      <c r="F32" s="257"/>
      <c r="G32" s="257"/>
      <c r="H32" s="257"/>
      <c r="I32" s="257"/>
      <c r="J32" s="257"/>
      <c r="K32" s="257"/>
      <c r="L32" s="257"/>
      <c r="M32" s="37"/>
      <c r="O32" s="20" t="s">
        <v>54</v>
      </c>
      <c r="AN32" s="1" t="e">
        <f>AN31+1</f>
        <v>#REF!</v>
      </c>
    </row>
    <row r="33" spans="1:38" ht="83.25" customHeight="1" thickBot="1">
      <c r="A33" s="263"/>
      <c r="B33" s="171" t="s">
        <v>31</v>
      </c>
      <c r="C33" s="158" t="s">
        <v>32</v>
      </c>
      <c r="D33" s="158" t="str">
        <f>F19</f>
        <v>N° de  Servidores Públicos a quienes se les evaluaron sus condiciones de salud en el periodo</v>
      </c>
      <c r="E33" s="158" t="str">
        <f>F20</f>
        <v>N° de  Servidores Públicos de la Entidad programados en el periodo</v>
      </c>
      <c r="F33" s="157" t="s">
        <v>89</v>
      </c>
      <c r="G33" s="156" t="s">
        <v>93</v>
      </c>
      <c r="J33" s="257"/>
      <c r="K33" s="257"/>
      <c r="L33" s="257"/>
      <c r="M33" s="261"/>
      <c r="O33" s="20" t="s">
        <v>55</v>
      </c>
      <c r="AI33"/>
      <c r="AL33" s="1"/>
    </row>
    <row r="34" spans="1:38" ht="27" customHeight="1">
      <c r="A34" s="263"/>
      <c r="B34" s="155" t="s">
        <v>33</v>
      </c>
      <c r="C34" s="154">
        <v>0</v>
      </c>
      <c r="D34" s="205">
        <v>0</v>
      </c>
      <c r="E34" s="205">
        <v>0</v>
      </c>
      <c r="F34" s="165" t="e">
        <f>D34/E34</f>
        <v>#DIV/0!</v>
      </c>
      <c r="G34" s="151" t="e">
        <f>F34</f>
        <v>#DIV/0!</v>
      </c>
      <c r="J34" s="257"/>
      <c r="K34" s="257"/>
      <c r="L34" s="257"/>
      <c r="M34" s="261"/>
      <c r="O34" s="20" t="s">
        <v>53</v>
      </c>
      <c r="AI34"/>
      <c r="AL34" s="1"/>
    </row>
    <row r="35" spans="1:38" ht="27" customHeight="1">
      <c r="A35" s="263"/>
      <c r="B35" s="150" t="s">
        <v>34</v>
      </c>
      <c r="C35" s="167">
        <v>1</v>
      </c>
      <c r="D35" s="166">
        <v>16</v>
      </c>
      <c r="E35" s="166">
        <v>16</v>
      </c>
      <c r="F35" s="165">
        <f>D35/E35</f>
        <v>1</v>
      </c>
      <c r="G35" s="161">
        <f>F35</f>
        <v>1</v>
      </c>
      <c r="J35" s="257"/>
      <c r="K35" s="257"/>
      <c r="L35" s="257"/>
      <c r="M35" s="261"/>
      <c r="O35" s="20" t="s">
        <v>66</v>
      </c>
      <c r="AI35"/>
      <c r="AL35" s="1"/>
    </row>
    <row r="36" spans="1:38" ht="27" customHeight="1">
      <c r="A36" s="263"/>
      <c r="B36" s="150" t="s">
        <v>35</v>
      </c>
      <c r="C36" s="167">
        <v>0</v>
      </c>
      <c r="D36" s="166">
        <v>0</v>
      </c>
      <c r="E36" s="166">
        <v>0</v>
      </c>
      <c r="F36" s="165" t="e">
        <f>D36/E36</f>
        <v>#DIV/0!</v>
      </c>
      <c r="G36" s="161" t="e">
        <f>+G35+F36</f>
        <v>#DIV/0!</v>
      </c>
      <c r="J36" s="257"/>
      <c r="K36" s="257"/>
      <c r="L36" s="257"/>
      <c r="M36" s="261"/>
      <c r="O36" s="21" t="s">
        <v>69</v>
      </c>
      <c r="AI36"/>
      <c r="AL36" s="1"/>
    </row>
    <row r="37" spans="1:38" ht="27" customHeight="1" thickBot="1">
      <c r="A37" s="263"/>
      <c r="B37" s="145" t="s">
        <v>36</v>
      </c>
      <c r="C37" s="164">
        <v>1</v>
      </c>
      <c r="D37" s="163">
        <v>34</v>
      </c>
      <c r="E37" s="163">
        <v>34</v>
      </c>
      <c r="F37" s="162">
        <f>D37/E37</f>
        <v>1</v>
      </c>
      <c r="G37" s="230">
        <f>F37</f>
        <v>1</v>
      </c>
      <c r="J37" s="257"/>
      <c r="K37" s="257"/>
      <c r="L37" s="257"/>
      <c r="M37" s="261"/>
      <c r="O37" s="9" t="s">
        <v>67</v>
      </c>
      <c r="AI37"/>
      <c r="AL37" s="1"/>
    </row>
    <row r="38" spans="1:16" ht="12.75">
      <c r="A38" s="2"/>
      <c r="B38" s="257"/>
      <c r="C38" s="257"/>
      <c r="D38" s="257"/>
      <c r="E38" s="257"/>
      <c r="F38" s="257"/>
      <c r="G38" s="257"/>
      <c r="H38" s="257"/>
      <c r="I38" s="257"/>
      <c r="J38" s="257"/>
      <c r="K38" s="257"/>
      <c r="L38" s="257"/>
      <c r="M38" s="37"/>
      <c r="N38" s="257"/>
      <c r="O38" s="9" t="s">
        <v>68</v>
      </c>
      <c r="P38" s="257"/>
    </row>
    <row r="39" spans="1:40" ht="12.75">
      <c r="A39" s="2"/>
      <c r="B39" s="257"/>
      <c r="C39" s="257"/>
      <c r="D39" s="257"/>
      <c r="E39" s="257"/>
      <c r="F39" s="257"/>
      <c r="G39" s="257"/>
      <c r="H39" s="257"/>
      <c r="I39" s="257"/>
      <c r="J39" s="257"/>
      <c r="K39" s="257"/>
      <c r="L39" s="257"/>
      <c r="M39" s="37"/>
      <c r="O39" s="9" t="s">
        <v>56</v>
      </c>
      <c r="AN39" s="1" t="e">
        <f>#REF!+1</f>
        <v>#REF!</v>
      </c>
    </row>
    <row r="40" spans="1:15" ht="12.75">
      <c r="A40" s="2"/>
      <c r="B40" s="257"/>
      <c r="C40" s="257"/>
      <c r="D40" s="257"/>
      <c r="E40" s="257"/>
      <c r="F40" s="257"/>
      <c r="G40" s="257"/>
      <c r="H40" s="257"/>
      <c r="I40" s="257"/>
      <c r="J40" s="257"/>
      <c r="K40" s="257"/>
      <c r="L40" s="257"/>
      <c r="M40" s="37"/>
      <c r="O40" s="9" t="s">
        <v>46</v>
      </c>
    </row>
    <row r="41" spans="1:15" ht="12.75">
      <c r="A41" s="2"/>
      <c r="B41" s="257"/>
      <c r="C41" s="257"/>
      <c r="D41" s="257"/>
      <c r="E41" s="257"/>
      <c r="F41" s="257"/>
      <c r="G41" s="257"/>
      <c r="H41" s="257"/>
      <c r="I41" s="257"/>
      <c r="J41" s="257"/>
      <c r="K41" s="257"/>
      <c r="L41" s="257"/>
      <c r="M41" s="37"/>
      <c r="O41" s="257" t="s">
        <v>47</v>
      </c>
    </row>
    <row r="42" spans="1:15" ht="12.75">
      <c r="A42" s="2"/>
      <c r="B42" s="257"/>
      <c r="C42" s="257"/>
      <c r="D42" s="257"/>
      <c r="E42" s="257"/>
      <c r="F42" s="257"/>
      <c r="G42" s="257"/>
      <c r="H42" s="257"/>
      <c r="I42" s="257"/>
      <c r="J42" s="257"/>
      <c r="K42" s="257"/>
      <c r="L42" s="257"/>
      <c r="M42" s="37"/>
      <c r="O42" s="257" t="s">
        <v>81</v>
      </c>
    </row>
    <row r="43" spans="1:15" ht="12.75">
      <c r="A43" s="2"/>
      <c r="B43" s="257"/>
      <c r="C43" s="257"/>
      <c r="D43" s="257"/>
      <c r="E43" s="257"/>
      <c r="F43" s="257"/>
      <c r="G43" s="257"/>
      <c r="H43" s="257"/>
      <c r="I43" s="257"/>
      <c r="J43" s="257"/>
      <c r="K43" s="257"/>
      <c r="L43" s="257"/>
      <c r="M43" s="37"/>
      <c r="O43" s="21" t="s">
        <v>84</v>
      </c>
    </row>
    <row r="44" spans="1:15" ht="13.5" thickBot="1">
      <c r="A44" s="2"/>
      <c r="B44" s="257"/>
      <c r="C44" s="257"/>
      <c r="D44" s="257"/>
      <c r="E44" s="257"/>
      <c r="F44" s="257"/>
      <c r="G44" s="257"/>
      <c r="H44" s="257"/>
      <c r="I44" s="257"/>
      <c r="J44" s="257"/>
      <c r="K44" s="257"/>
      <c r="L44" s="257"/>
      <c r="M44" s="37"/>
      <c r="O44" s="257" t="s">
        <v>86</v>
      </c>
    </row>
    <row r="45" spans="1:40" ht="13.5" customHeight="1" thickBot="1">
      <c r="A45" s="320" t="s">
        <v>37</v>
      </c>
      <c r="B45" s="321"/>
      <c r="C45" s="321"/>
      <c r="D45" s="321"/>
      <c r="E45" s="321"/>
      <c r="F45" s="321"/>
      <c r="G45" s="321"/>
      <c r="H45" s="321"/>
      <c r="I45" s="321"/>
      <c r="J45" s="321"/>
      <c r="K45" s="321"/>
      <c r="L45" s="321"/>
      <c r="M45" s="322"/>
      <c r="O45" s="257" t="s">
        <v>109</v>
      </c>
      <c r="AN45" s="1" t="e">
        <f>#REF!+1</f>
        <v>#REF!</v>
      </c>
    </row>
    <row r="46" spans="1:40" ht="13.5" thickBot="1">
      <c r="A46" s="2"/>
      <c r="B46" s="257"/>
      <c r="C46" s="257"/>
      <c r="D46" s="257"/>
      <c r="E46" s="257"/>
      <c r="F46" s="257"/>
      <c r="G46" s="257"/>
      <c r="H46" s="257"/>
      <c r="I46" s="257"/>
      <c r="J46" s="257"/>
      <c r="K46" s="257"/>
      <c r="L46" s="257"/>
      <c r="M46" s="37"/>
      <c r="O46" s="257" t="s">
        <v>110</v>
      </c>
      <c r="AN46" s="1" t="e">
        <f>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AN46+1</f>
        <v>#REF!</v>
      </c>
    </row>
    <row r="48" spans="1:15" ht="25.5" customHeight="1" thickBot="1">
      <c r="A48" s="324"/>
      <c r="B48" s="328"/>
      <c r="C48" s="329"/>
      <c r="D48" s="329"/>
      <c r="E48" s="330"/>
      <c r="F48" s="6" t="s">
        <v>91</v>
      </c>
      <c r="G48" s="34" t="s">
        <v>92</v>
      </c>
      <c r="H48" s="328"/>
      <c r="I48" s="329"/>
      <c r="J48" s="329"/>
      <c r="K48" s="329"/>
      <c r="L48" s="329"/>
      <c r="M48" s="330"/>
      <c r="O48" s="1" t="s">
        <v>111</v>
      </c>
    </row>
    <row r="49" spans="1:40" ht="31.5" customHeight="1" thickBot="1">
      <c r="A49" s="10" t="s">
        <v>33</v>
      </c>
      <c r="B49" s="306" t="s">
        <v>294</v>
      </c>
      <c r="C49" s="395"/>
      <c r="D49" s="395"/>
      <c r="E49" s="396"/>
      <c r="F49" s="28"/>
      <c r="G49" s="285" t="s">
        <v>249</v>
      </c>
      <c r="H49" s="317"/>
      <c r="I49" s="318"/>
      <c r="J49" s="318"/>
      <c r="K49" s="318"/>
      <c r="L49" s="318"/>
      <c r="M49" s="319"/>
      <c r="AN49" s="1" t="e">
        <f>AN47+1</f>
        <v>#REF!</v>
      </c>
    </row>
    <row r="50" spans="1:40" ht="84.75" customHeight="1" thickBot="1">
      <c r="A50" s="10" t="s">
        <v>34</v>
      </c>
      <c r="B50" s="415" t="s">
        <v>322</v>
      </c>
      <c r="C50" s="415"/>
      <c r="D50" s="415"/>
      <c r="E50" s="415"/>
      <c r="F50" s="28"/>
      <c r="G50" s="262" t="s">
        <v>249</v>
      </c>
      <c r="H50" s="309"/>
      <c r="I50" s="310"/>
      <c r="J50" s="310"/>
      <c r="K50" s="310"/>
      <c r="L50" s="310"/>
      <c r="M50" s="311"/>
      <c r="AN50" s="1" t="e">
        <f>AN49+1</f>
        <v>#REF!</v>
      </c>
    </row>
    <row r="51" spans="1:40" ht="31.5" customHeight="1" thickBot="1">
      <c r="A51" s="10" t="s">
        <v>41</v>
      </c>
      <c r="B51" s="317" t="s">
        <v>340</v>
      </c>
      <c r="C51" s="318"/>
      <c r="D51" s="318"/>
      <c r="E51" s="319"/>
      <c r="F51" s="28"/>
      <c r="G51" s="262" t="s">
        <v>249</v>
      </c>
      <c r="H51" s="309"/>
      <c r="I51" s="310"/>
      <c r="J51" s="310"/>
      <c r="K51" s="310"/>
      <c r="L51" s="310"/>
      <c r="M51" s="311"/>
      <c r="AN51" s="1" t="e">
        <f>#REF!+1</f>
        <v>#REF!</v>
      </c>
    </row>
    <row r="52" spans="1:40" ht="31.5" customHeight="1" thickBot="1">
      <c r="A52" s="10" t="s">
        <v>36</v>
      </c>
      <c r="B52" s="317" t="s">
        <v>362</v>
      </c>
      <c r="C52" s="318"/>
      <c r="D52" s="318"/>
      <c r="E52" s="319"/>
      <c r="F52" s="28"/>
      <c r="G52" s="262" t="s">
        <v>249</v>
      </c>
      <c r="H52" s="309"/>
      <c r="I52" s="310"/>
      <c r="J52" s="310"/>
      <c r="K52" s="310"/>
      <c r="L52" s="310"/>
      <c r="M52" s="311"/>
      <c r="AN52" s="1" t="e">
        <f>AN51+1</f>
        <v>#REF!</v>
      </c>
    </row>
    <row r="53" spans="1:40" ht="20.25" customHeight="1" thickBot="1">
      <c r="A53" s="10" t="s">
        <v>42</v>
      </c>
      <c r="B53" s="317" t="s">
        <v>363</v>
      </c>
      <c r="C53" s="318"/>
      <c r="D53" s="318"/>
      <c r="E53" s="319"/>
      <c r="F53" s="28"/>
      <c r="G53" s="262" t="s">
        <v>249</v>
      </c>
      <c r="H53" s="309"/>
      <c r="I53" s="310"/>
      <c r="J53" s="310"/>
      <c r="K53" s="310"/>
      <c r="L53" s="310"/>
      <c r="M53" s="311"/>
      <c r="AN53" s="1" t="e">
        <f>#REF!+1</f>
        <v>#REF!</v>
      </c>
    </row>
    <row r="54" spans="1:40" ht="24.75" customHeight="1">
      <c r="A54" s="257"/>
      <c r="B54" s="304"/>
      <c r="C54" s="304"/>
      <c r="D54" s="304"/>
      <c r="E54" s="304"/>
      <c r="F54" s="304"/>
      <c r="G54" s="304"/>
      <c r="H54" s="304"/>
      <c r="I54" s="304"/>
      <c r="J54" s="304"/>
      <c r="K54" s="304"/>
      <c r="L54" s="304"/>
      <c r="M54" s="304"/>
      <c r="AN54" s="1" t="e">
        <f>AN53+1</f>
        <v>#REF!</v>
      </c>
    </row>
    <row r="55" spans="1:40" ht="24.75" customHeight="1" hidden="1">
      <c r="A55" s="257"/>
      <c r="B55" s="304"/>
      <c r="C55" s="304"/>
      <c r="D55" s="304"/>
      <c r="E55" s="304"/>
      <c r="F55" s="304"/>
      <c r="G55" s="304"/>
      <c r="H55" s="304"/>
      <c r="I55" s="304"/>
      <c r="J55" s="304"/>
      <c r="K55" s="304"/>
      <c r="L55" s="304"/>
      <c r="M55" s="304"/>
      <c r="AN55" s="1" t="e">
        <f>AN54+1</f>
        <v>#REF!</v>
      </c>
    </row>
    <row r="56" spans="1:40" ht="24.75" customHeight="1" hidden="1">
      <c r="A56" s="257"/>
      <c r="B56" s="304"/>
      <c r="C56" s="304"/>
      <c r="D56" s="304"/>
      <c r="E56" s="304"/>
      <c r="F56" s="304"/>
      <c r="G56" s="304"/>
      <c r="H56" s="304"/>
      <c r="I56" s="304"/>
      <c r="J56" s="304"/>
      <c r="K56" s="304"/>
      <c r="L56" s="304"/>
      <c r="M56" s="304"/>
      <c r="AN56" s="1" t="e">
        <f>AN55+1</f>
        <v>#REF!</v>
      </c>
    </row>
    <row r="57" spans="1:13" ht="24.75" customHeight="1" hidden="1">
      <c r="A57" s="257"/>
      <c r="B57" s="304"/>
      <c r="C57" s="304"/>
      <c r="D57" s="304"/>
      <c r="E57" s="304"/>
      <c r="F57" s="304"/>
      <c r="G57" s="304"/>
      <c r="H57" s="304"/>
      <c r="I57" s="304"/>
      <c r="J57" s="304"/>
      <c r="K57" s="304"/>
      <c r="L57" s="304"/>
      <c r="M57" s="304"/>
    </row>
    <row r="58" spans="1:13" ht="24.75" customHeight="1" hidden="1">
      <c r="A58" s="257"/>
      <c r="B58" s="304"/>
      <c r="C58" s="304"/>
      <c r="D58" s="304"/>
      <c r="E58" s="304"/>
      <c r="F58" s="304"/>
      <c r="G58" s="304"/>
      <c r="H58" s="304"/>
      <c r="I58" s="304"/>
      <c r="J58" s="304"/>
      <c r="K58" s="304"/>
      <c r="L58" s="304"/>
      <c r="M58" s="304"/>
    </row>
    <row r="59" spans="1:13" ht="12.75" hidden="1">
      <c r="A59" s="257"/>
      <c r="B59" s="257"/>
      <c r="C59" s="257"/>
      <c r="D59" s="257"/>
      <c r="E59" s="257"/>
      <c r="F59" s="257"/>
      <c r="G59" s="257"/>
      <c r="H59" s="257"/>
      <c r="I59" s="257"/>
      <c r="J59" s="257"/>
      <c r="K59" s="257"/>
      <c r="L59" s="257"/>
      <c r="M59" s="257"/>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257"/>
      <c r="C74" s="257"/>
      <c r="D74" s="257"/>
      <c r="E74" s="257"/>
      <c r="F74" s="305"/>
      <c r="G74" s="305"/>
      <c r="H74" s="305"/>
      <c r="I74" s="11" t="s">
        <v>43</v>
      </c>
      <c r="K74" s="12"/>
    </row>
    <row r="75" spans="2:11" ht="15" hidden="1">
      <c r="B75" s="257"/>
      <c r="C75" s="257"/>
      <c r="D75" s="257"/>
      <c r="E75" s="257"/>
      <c r="F75" s="305"/>
      <c r="G75" s="305"/>
      <c r="H75" s="305"/>
      <c r="I75" s="11" t="s">
        <v>44</v>
      </c>
      <c r="K75" s="12"/>
    </row>
    <row r="76" spans="2:11" ht="15" hidden="1">
      <c r="B76" s="257"/>
      <c r="C76" s="257"/>
      <c r="D76" s="257"/>
      <c r="E76" s="257"/>
      <c r="F76" s="305"/>
      <c r="G76" s="305"/>
      <c r="H76" s="305"/>
      <c r="I76" s="11" t="s">
        <v>45</v>
      </c>
      <c r="K76" s="12"/>
    </row>
    <row r="77" spans="2:11" ht="15" hidden="1">
      <c r="B77" s="257"/>
      <c r="C77" s="257"/>
      <c r="D77" s="257"/>
      <c r="E77" s="257"/>
      <c r="F77" s="305"/>
      <c r="G77" s="305"/>
      <c r="H77" s="305"/>
      <c r="K77" s="12"/>
    </row>
    <row r="78" spans="2:11" ht="15" hidden="1">
      <c r="B78" s="257"/>
      <c r="C78" s="257"/>
      <c r="D78" s="257"/>
      <c r="E78" s="257"/>
      <c r="F78" s="305"/>
      <c r="G78" s="305"/>
      <c r="H78" s="305"/>
      <c r="K78" s="12"/>
    </row>
    <row r="79" spans="2:11" ht="15" hidden="1">
      <c r="B79" s="257"/>
      <c r="C79" s="257"/>
      <c r="D79" s="257"/>
      <c r="E79" s="257"/>
      <c r="K79" s="12"/>
    </row>
    <row r="80" spans="2:11" ht="15" hidden="1">
      <c r="B80" s="257"/>
      <c r="C80" s="257"/>
      <c r="D80" s="257"/>
      <c r="E80" s="257"/>
      <c r="K80" s="12"/>
    </row>
    <row r="81" spans="2:11" ht="15" hidden="1">
      <c r="B81" s="257"/>
      <c r="C81" s="257"/>
      <c r="D81" s="257"/>
      <c r="E81" s="257"/>
      <c r="K81" s="12"/>
    </row>
    <row r="82" spans="2:11" ht="15" hidden="1">
      <c r="B82" s="257"/>
      <c r="C82" s="257"/>
      <c r="D82" s="257"/>
      <c r="E82" s="257"/>
      <c r="K82" s="12"/>
    </row>
    <row r="83" spans="2:11" ht="15" hidden="1">
      <c r="B83" s="257"/>
      <c r="C83" s="257"/>
      <c r="D83" s="257"/>
      <c r="E83" s="257"/>
      <c r="K83" s="12"/>
    </row>
    <row r="84" spans="2:11" ht="15" hidden="1">
      <c r="B84" s="257"/>
      <c r="C84" s="257"/>
      <c r="D84" s="257"/>
      <c r="E84" s="257"/>
      <c r="K84" s="12"/>
    </row>
    <row r="85" spans="2:11" ht="15" hidden="1">
      <c r="B85" s="257"/>
      <c r="C85" s="257"/>
      <c r="D85" s="257"/>
      <c r="E85" s="257"/>
      <c r="K85" s="12"/>
    </row>
    <row r="86" spans="2:11" ht="15" hidden="1">
      <c r="B86" s="257"/>
      <c r="C86" s="257"/>
      <c r="D86" s="257"/>
      <c r="E86" s="257"/>
      <c r="K86" s="12"/>
    </row>
    <row r="87" spans="2:11" ht="15" hidden="1">
      <c r="B87" s="257"/>
      <c r="C87" s="257"/>
      <c r="D87" s="257"/>
      <c r="E87" s="257"/>
      <c r="K87" s="12"/>
    </row>
    <row r="88" spans="2:11" ht="15" hidden="1">
      <c r="B88" s="257"/>
      <c r="C88" s="257"/>
      <c r="D88" s="257"/>
      <c r="E88" s="257"/>
      <c r="K88" s="12"/>
    </row>
    <row r="89" spans="2:11" ht="15" hidden="1">
      <c r="B89" s="257"/>
      <c r="C89" s="257"/>
      <c r="D89" s="257"/>
      <c r="E89" s="257"/>
      <c r="K89" s="12"/>
    </row>
    <row r="90" spans="2:11" ht="15" hidden="1">
      <c r="B90" s="257"/>
      <c r="C90" s="257"/>
      <c r="D90" s="257"/>
      <c r="E90" s="257"/>
      <c r="K90" s="12"/>
    </row>
    <row r="91" spans="2:11" ht="15" hidden="1">
      <c r="B91" s="257"/>
      <c r="C91" s="257"/>
      <c r="D91" s="257"/>
      <c r="E91" s="257"/>
      <c r="K91" s="12"/>
    </row>
    <row r="92" spans="2:11" ht="15" hidden="1">
      <c r="B92" s="257"/>
      <c r="C92" s="257"/>
      <c r="D92" s="257"/>
      <c r="E92" s="257"/>
      <c r="K92" s="12"/>
    </row>
    <row r="93" spans="2:11" ht="15" hidden="1">
      <c r="B93" s="257"/>
      <c r="C93" s="257"/>
      <c r="D93" s="257"/>
      <c r="E93" s="257"/>
      <c r="K93" s="12"/>
    </row>
    <row r="94" spans="2:11" ht="15" hidden="1">
      <c r="B94" s="257"/>
      <c r="C94" s="257"/>
      <c r="D94" s="257"/>
      <c r="E94" s="257"/>
      <c r="K94" s="12"/>
    </row>
    <row r="95" spans="2:11" ht="15" hidden="1">
      <c r="B95" s="257"/>
      <c r="C95" s="257"/>
      <c r="D95" s="257"/>
      <c r="E95" s="257"/>
      <c r="K95" s="12"/>
    </row>
    <row r="96" spans="2:11" ht="15" hidden="1">
      <c r="B96" s="257"/>
      <c r="C96" s="257"/>
      <c r="D96" s="257"/>
      <c r="E96" s="257"/>
      <c r="K96" s="12"/>
    </row>
    <row r="97" spans="2:11" ht="15" hidden="1">
      <c r="B97" s="257"/>
      <c r="C97" s="257"/>
      <c r="D97" s="257"/>
      <c r="E97" s="257"/>
      <c r="K97" s="12"/>
    </row>
    <row r="98" spans="2:11" ht="15" hidden="1">
      <c r="B98" s="257"/>
      <c r="C98" s="257"/>
      <c r="D98" s="257"/>
      <c r="E98" s="257"/>
      <c r="K98" s="12"/>
    </row>
    <row r="99" spans="2:11" ht="15" hidden="1">
      <c r="B99" s="257"/>
      <c r="C99" s="257"/>
      <c r="D99" s="257"/>
      <c r="E99" s="257"/>
      <c r="K99" s="12"/>
    </row>
    <row r="100" spans="2:11" ht="15" hidden="1">
      <c r="B100" s="257"/>
      <c r="C100" s="257"/>
      <c r="D100" s="257"/>
      <c r="E100" s="257"/>
      <c r="K100" s="12"/>
    </row>
    <row r="101" spans="2:11" ht="15" hidden="1">
      <c r="B101" s="257"/>
      <c r="C101" s="257"/>
      <c r="D101" s="257"/>
      <c r="E101" s="257"/>
      <c r="K101" s="12"/>
    </row>
    <row r="102" spans="2:11" ht="15" hidden="1">
      <c r="B102" s="257"/>
      <c r="C102" s="257"/>
      <c r="D102" s="257"/>
      <c r="E102" s="257"/>
      <c r="K102" s="12"/>
    </row>
    <row r="103" spans="2:11" ht="15" hidden="1">
      <c r="B103" s="257"/>
      <c r="C103" s="257"/>
      <c r="D103" s="257"/>
      <c r="E103" s="257"/>
      <c r="K103" s="12"/>
    </row>
    <row r="104" spans="2:11" ht="15" hidden="1">
      <c r="B104" s="257"/>
      <c r="C104" s="257"/>
      <c r="D104" s="257"/>
      <c r="E104" s="257"/>
      <c r="K104" s="12"/>
    </row>
    <row r="105" spans="2:11" ht="15" hidden="1">
      <c r="B105" s="257"/>
      <c r="C105" s="257"/>
      <c r="D105" s="257"/>
      <c r="E105" s="257"/>
      <c r="K105" s="12"/>
    </row>
    <row r="106" spans="2:11" ht="15" hidden="1">
      <c r="B106" s="257"/>
      <c r="C106" s="257"/>
      <c r="D106" s="257"/>
      <c r="E106" s="257"/>
      <c r="K106" s="12"/>
    </row>
    <row r="107" spans="2:11" ht="15" hidden="1">
      <c r="B107" s="257"/>
      <c r="C107" s="257"/>
      <c r="D107" s="257"/>
      <c r="E107" s="257"/>
      <c r="K107" s="12"/>
    </row>
    <row r="108" spans="2:11" ht="15" hidden="1">
      <c r="B108" s="257"/>
      <c r="C108" s="257"/>
      <c r="D108" s="257"/>
      <c r="E108" s="257"/>
      <c r="K108" s="12"/>
    </row>
    <row r="109" spans="2:11" ht="15" hidden="1">
      <c r="B109" s="257"/>
      <c r="C109" s="257"/>
      <c r="D109" s="257"/>
      <c r="E109" s="257"/>
      <c r="K109" s="12"/>
    </row>
    <row r="110" spans="2:11" ht="15" hidden="1">
      <c r="B110" s="257"/>
      <c r="C110" s="257"/>
      <c r="D110" s="257"/>
      <c r="E110" s="257"/>
      <c r="K110" s="12"/>
    </row>
    <row r="111" spans="2:11" ht="15" hidden="1">
      <c r="B111" s="257"/>
      <c r="C111" s="257"/>
      <c r="D111" s="257"/>
      <c r="E111" s="257"/>
      <c r="K111" s="12"/>
    </row>
    <row r="112" spans="2:5" ht="12.75" hidden="1">
      <c r="B112" s="257"/>
      <c r="C112" s="257"/>
      <c r="D112" s="257"/>
      <c r="E112" s="257"/>
    </row>
    <row r="113" spans="2:5" ht="12.75" hidden="1">
      <c r="B113" s="257"/>
      <c r="C113" s="257"/>
      <c r="D113" s="257"/>
      <c r="E113" s="257"/>
    </row>
    <row r="114" spans="2:5" ht="12.75" hidden="1">
      <c r="B114" s="257"/>
      <c r="C114" s="257"/>
      <c r="D114" s="257"/>
      <c r="E114" s="257"/>
    </row>
    <row r="115" spans="2:5" ht="12.75" hidden="1">
      <c r="B115" s="257"/>
      <c r="C115" s="257"/>
      <c r="D115" s="257"/>
      <c r="E115" s="257"/>
    </row>
    <row r="116" spans="2:5" ht="12.75" hidden="1">
      <c r="B116" s="257"/>
      <c r="C116" s="257"/>
      <c r="D116" s="257"/>
      <c r="E116" s="257"/>
    </row>
    <row r="117" spans="2:5" ht="12.75" hidden="1">
      <c r="B117" s="257"/>
      <c r="C117" s="257"/>
      <c r="D117" s="257"/>
      <c r="E117" s="257"/>
    </row>
    <row r="118" spans="2:5" ht="12.75" hidden="1">
      <c r="B118" s="257"/>
      <c r="C118" s="257"/>
      <c r="D118" s="257"/>
      <c r="E118" s="257"/>
    </row>
    <row r="119" spans="2:5" ht="12.75" hidden="1">
      <c r="B119" s="257"/>
      <c r="C119" s="257"/>
      <c r="D119" s="257"/>
      <c r="E119" s="257"/>
    </row>
    <row r="120" spans="2:5" ht="12.75" hidden="1">
      <c r="B120" s="257"/>
      <c r="C120" s="257"/>
      <c r="D120" s="257"/>
      <c r="E120" s="257"/>
    </row>
    <row r="121" spans="2:5" ht="12.75" hidden="1">
      <c r="B121" s="257"/>
      <c r="C121" s="257"/>
      <c r="D121" s="257"/>
      <c r="E121" s="257"/>
    </row>
    <row r="122" spans="2:5" ht="12.75" hidden="1">
      <c r="B122" s="257"/>
      <c r="C122" s="257"/>
      <c r="D122" s="257"/>
      <c r="E122" s="257"/>
    </row>
    <row r="123" spans="2:5" ht="12.75" hidden="1">
      <c r="B123" s="257"/>
      <c r="C123" s="257"/>
      <c r="D123" s="257"/>
      <c r="E123" s="257"/>
    </row>
    <row r="124" spans="2:5" ht="12.75" hidden="1">
      <c r="B124" s="257"/>
      <c r="C124" s="257"/>
      <c r="D124" s="257"/>
      <c r="E124" s="257"/>
    </row>
    <row r="125" spans="2:5" ht="12.75" hidden="1">
      <c r="B125" s="257"/>
      <c r="C125" s="257"/>
      <c r="D125" s="257"/>
      <c r="E125" s="257"/>
    </row>
    <row r="126" spans="2:5" ht="12.75" hidden="1">
      <c r="B126" s="257"/>
      <c r="C126" s="257"/>
      <c r="D126" s="257"/>
      <c r="E126" s="257"/>
    </row>
    <row r="127" spans="2:5" ht="12.75" hidden="1">
      <c r="B127" s="257"/>
      <c r="C127" s="257"/>
      <c r="D127" s="257"/>
      <c r="E127" s="257"/>
    </row>
    <row r="128" spans="2:5" ht="12.75" hidden="1">
      <c r="B128" s="257"/>
      <c r="C128" s="257"/>
      <c r="D128" s="257"/>
      <c r="E128" s="257"/>
    </row>
    <row r="129" spans="2:5" ht="12.75" hidden="1">
      <c r="B129" s="257"/>
      <c r="C129" s="257"/>
      <c r="D129" s="257"/>
      <c r="E129" s="257"/>
    </row>
    <row r="130" spans="2:5" ht="12.75" hidden="1">
      <c r="B130" s="257"/>
      <c r="C130" s="257"/>
      <c r="D130" s="257"/>
      <c r="E130" s="257"/>
    </row>
    <row r="131" spans="2:5" ht="12.75" hidden="1">
      <c r="B131" s="257"/>
      <c r="C131" s="257"/>
      <c r="D131" s="257"/>
      <c r="E131" s="257"/>
    </row>
    <row r="132" spans="2:5" ht="12.75" hidden="1">
      <c r="B132" s="257"/>
      <c r="C132" s="257"/>
      <c r="D132" s="257"/>
      <c r="E132" s="257"/>
    </row>
    <row r="133" spans="2:5" ht="12.75" hidden="1">
      <c r="B133" s="257"/>
      <c r="C133" s="257"/>
      <c r="D133" s="257"/>
      <c r="E133" s="257"/>
    </row>
    <row r="134" spans="2:5" ht="12.75" hidden="1">
      <c r="B134" s="257"/>
      <c r="C134" s="257"/>
      <c r="D134" s="257"/>
      <c r="E134" s="257"/>
    </row>
    <row r="135" spans="2:5" ht="12.75" hidden="1">
      <c r="B135" s="257"/>
      <c r="C135" s="257"/>
      <c r="D135" s="257"/>
      <c r="E135" s="257"/>
    </row>
    <row r="136" spans="2:5" ht="12.75" hidden="1">
      <c r="B136" s="257"/>
      <c r="C136" s="257"/>
      <c r="D136" s="257"/>
      <c r="E136" s="257"/>
    </row>
    <row r="137" spans="2:5" ht="12.75" hidden="1">
      <c r="B137" s="257"/>
      <c r="C137" s="257"/>
      <c r="D137" s="257"/>
      <c r="E137" s="257"/>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58:I58"/>
    <mergeCell ref="J58:M58"/>
    <mergeCell ref="F74:H75"/>
    <mergeCell ref="F76:H76"/>
    <mergeCell ref="F77:H78"/>
    <mergeCell ref="F27:H27"/>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7:B18"/>
    <mergeCell ref="C17:D18"/>
    <mergeCell ref="E17:M17"/>
    <mergeCell ref="F18:H18"/>
    <mergeCell ref="J18:L18"/>
    <mergeCell ref="A19:B20"/>
    <mergeCell ref="C19:D20"/>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'GTH-06 Ev_Cond_Salud'!#REF!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7.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6.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2.25" customHeight="1" thickBot="1">
      <c r="A11" s="331" t="s">
        <v>7</v>
      </c>
      <c r="B11" s="332"/>
      <c r="C11" s="375" t="s">
        <v>237</v>
      </c>
      <c r="D11" s="376"/>
      <c r="E11" s="376"/>
      <c r="F11" s="376"/>
      <c r="G11" s="376"/>
      <c r="H11" s="376"/>
      <c r="I11" s="376"/>
      <c r="J11" s="376"/>
      <c r="K11" s="24" t="s">
        <v>82</v>
      </c>
      <c r="L11" s="408" t="s">
        <v>223</v>
      </c>
      <c r="M11" s="409"/>
      <c r="O11" s="130" t="s">
        <v>21</v>
      </c>
    </row>
    <row r="12" spans="1:15" ht="38.25" customHeight="1" thickBot="1">
      <c r="A12" s="331" t="s">
        <v>9</v>
      </c>
      <c r="B12" s="332"/>
      <c r="C12" s="369" t="s">
        <v>232</v>
      </c>
      <c r="D12" s="370"/>
      <c r="E12" s="370"/>
      <c r="F12" s="370"/>
      <c r="G12" s="370"/>
      <c r="H12" s="370"/>
      <c r="I12" s="370"/>
      <c r="J12" s="370"/>
      <c r="K12" s="370"/>
      <c r="L12" s="370"/>
      <c r="M12" s="371"/>
      <c r="O12" s="130" t="s">
        <v>0</v>
      </c>
    </row>
    <row r="13" spans="1:15" ht="32.25" customHeight="1" thickBot="1">
      <c r="A13" s="331" t="s">
        <v>96</v>
      </c>
      <c r="B13" s="332"/>
      <c r="C13" s="369" t="s">
        <v>149</v>
      </c>
      <c r="D13" s="370"/>
      <c r="E13" s="370"/>
      <c r="F13" s="370"/>
      <c r="G13" s="370"/>
      <c r="H13" s="370"/>
      <c r="I13" s="370"/>
      <c r="J13" s="370"/>
      <c r="K13" s="370"/>
      <c r="L13" s="370"/>
      <c r="M13" s="371"/>
      <c r="O13" s="1" t="s">
        <v>119</v>
      </c>
    </row>
    <row r="14" spans="1:15" ht="32.25"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236</v>
      </c>
      <c r="B19" s="361"/>
      <c r="C19" s="364" t="s">
        <v>85</v>
      </c>
      <c r="D19" s="341"/>
      <c r="E19" s="4">
        <v>1</v>
      </c>
      <c r="F19" s="366" t="s">
        <v>233</v>
      </c>
      <c r="G19" s="367"/>
      <c r="H19" s="368"/>
      <c r="I19" s="137" t="s">
        <v>95</v>
      </c>
      <c r="J19" s="349" t="s">
        <v>235</v>
      </c>
      <c r="K19" s="350"/>
      <c r="L19" s="351"/>
      <c r="M19" s="7" t="s">
        <v>119</v>
      </c>
      <c r="O19" s="130" t="s">
        <v>28</v>
      </c>
    </row>
    <row r="20" spans="1:15" ht="43.5" customHeight="1" thickBot="1">
      <c r="A20" s="362"/>
      <c r="B20" s="363"/>
      <c r="C20" s="365"/>
      <c r="D20" s="344"/>
      <c r="E20" s="4">
        <v>2</v>
      </c>
      <c r="F20" s="366" t="s">
        <v>234</v>
      </c>
      <c r="G20" s="367"/>
      <c r="H20" s="368"/>
      <c r="I20" s="137" t="s">
        <v>95</v>
      </c>
      <c r="J20" s="349" t="s">
        <v>235</v>
      </c>
      <c r="K20" s="350"/>
      <c r="L20" s="351"/>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10</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0.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30.75" customHeight="1" thickBot="1">
      <c r="A28" s="333"/>
      <c r="B28" s="334"/>
      <c r="C28" s="335"/>
      <c r="D28" s="345" t="s">
        <v>78</v>
      </c>
      <c r="E28" s="346"/>
      <c r="F28" s="61">
        <v>0.95</v>
      </c>
      <c r="G28" s="26" t="s">
        <v>87</v>
      </c>
      <c r="H28" s="62">
        <v>0.99</v>
      </c>
      <c r="I28" s="430" t="s">
        <v>238</v>
      </c>
      <c r="J28" s="431"/>
      <c r="K28" s="431"/>
      <c r="L28" s="431"/>
      <c r="M28" s="432"/>
      <c r="O28" s="20" t="s">
        <v>51</v>
      </c>
      <c r="AN28" s="1" t="e">
        <f>#REF!+1</f>
        <v>#REF!</v>
      </c>
    </row>
    <row r="29" spans="1:40" ht="30.75" customHeight="1" thickBot="1">
      <c r="A29" s="328"/>
      <c r="B29" s="329"/>
      <c r="C29" s="330"/>
      <c r="D29" s="347" t="s">
        <v>79</v>
      </c>
      <c r="E29" s="348"/>
      <c r="F29" s="125">
        <v>0</v>
      </c>
      <c r="G29" s="27" t="s">
        <v>87</v>
      </c>
      <c r="H29" s="65">
        <v>0.94</v>
      </c>
      <c r="I29" s="433"/>
      <c r="J29" s="434"/>
      <c r="K29" s="434"/>
      <c r="L29" s="434"/>
      <c r="M29" s="435"/>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2.25" customHeight="1" thickBot="1">
      <c r="A32" s="2"/>
      <c r="B32" s="130"/>
      <c r="C32" s="130"/>
      <c r="D32" s="130"/>
      <c r="E32" s="130"/>
      <c r="F32" s="130"/>
      <c r="G32" s="130"/>
      <c r="H32" s="130"/>
      <c r="I32" s="130"/>
      <c r="J32" s="130"/>
      <c r="K32" s="130"/>
      <c r="L32" s="130"/>
      <c r="M32" s="37"/>
      <c r="O32" s="20" t="s">
        <v>54</v>
      </c>
      <c r="AN32" s="1" t="e">
        <f>AN31+1</f>
        <v>#REF!</v>
      </c>
    </row>
    <row r="33" spans="1:38" ht="117" customHeight="1" thickBot="1">
      <c r="A33" s="138"/>
      <c r="B33" s="172" t="s">
        <v>31</v>
      </c>
      <c r="C33" s="173" t="s">
        <v>32</v>
      </c>
      <c r="D33" s="173" t="str">
        <f>F19</f>
        <v>N° de incidentes, accidentes y enfermedades laborales que se reportaron oportunamente al responsable de SST en el periodo</v>
      </c>
      <c r="E33" s="173" t="str">
        <f>F20</f>
        <v>N°  total de incidentes, accidentes y enfermedades laborales ocurridos en el periodo.</v>
      </c>
      <c r="F33" s="174" t="s">
        <v>89</v>
      </c>
      <c r="G33" s="175" t="s">
        <v>93</v>
      </c>
      <c r="J33" s="130"/>
      <c r="K33" s="130"/>
      <c r="L33" s="130"/>
      <c r="M33" s="136"/>
      <c r="O33" s="20" t="s">
        <v>55</v>
      </c>
      <c r="AI33"/>
      <c r="AL33" s="1"/>
    </row>
    <row r="34" spans="1:38" ht="27" customHeight="1">
      <c r="A34" s="138"/>
      <c r="B34" s="155" t="s">
        <v>33</v>
      </c>
      <c r="C34" s="154">
        <v>1</v>
      </c>
      <c r="D34" s="176">
        <v>2</v>
      </c>
      <c r="E34" s="176">
        <v>2</v>
      </c>
      <c r="F34" s="177">
        <f>+D34/E34</f>
        <v>1</v>
      </c>
      <c r="G34" s="151">
        <f>+F34</f>
        <v>1</v>
      </c>
      <c r="J34" s="130"/>
      <c r="K34" s="130"/>
      <c r="L34" s="130"/>
      <c r="M34" s="136"/>
      <c r="O34" s="20" t="s">
        <v>53</v>
      </c>
      <c r="AI34"/>
      <c r="AL34" s="1"/>
    </row>
    <row r="35" spans="1:38" ht="27" customHeight="1">
      <c r="A35" s="138"/>
      <c r="B35" s="150" t="s">
        <v>34</v>
      </c>
      <c r="C35" s="167">
        <v>1</v>
      </c>
      <c r="D35" s="178">
        <v>0</v>
      </c>
      <c r="E35" s="178">
        <v>0</v>
      </c>
      <c r="F35" s="165">
        <v>1</v>
      </c>
      <c r="G35" s="161">
        <v>1</v>
      </c>
      <c r="J35" s="130"/>
      <c r="K35" s="130"/>
      <c r="L35" s="130"/>
      <c r="M35" s="136"/>
      <c r="O35" s="20"/>
      <c r="AI35"/>
      <c r="AL35" s="1"/>
    </row>
    <row r="36" spans="1:38" ht="27" customHeight="1">
      <c r="A36" s="138"/>
      <c r="B36" s="150" t="s">
        <v>35</v>
      </c>
      <c r="C36" s="167">
        <v>1</v>
      </c>
      <c r="D36" s="178">
        <v>0</v>
      </c>
      <c r="E36" s="178">
        <v>0</v>
      </c>
      <c r="F36" s="165">
        <v>1</v>
      </c>
      <c r="G36" s="161">
        <v>1</v>
      </c>
      <c r="J36" s="130"/>
      <c r="K36" s="130"/>
      <c r="L36" s="130"/>
      <c r="M36" s="136"/>
      <c r="O36" s="20"/>
      <c r="AI36"/>
      <c r="AL36" s="1"/>
    </row>
    <row r="37" spans="1:38" ht="27" customHeight="1" thickBot="1">
      <c r="A37" s="138"/>
      <c r="B37" s="145" t="s">
        <v>36</v>
      </c>
      <c r="C37" s="164">
        <v>1</v>
      </c>
      <c r="D37" s="301">
        <v>0</v>
      </c>
      <c r="E37" s="301">
        <v>0</v>
      </c>
      <c r="F37" s="162">
        <v>1</v>
      </c>
      <c r="G37" s="230">
        <v>1</v>
      </c>
      <c r="J37" s="130"/>
      <c r="K37" s="130"/>
      <c r="L37" s="130"/>
      <c r="M37" s="136"/>
      <c r="O37" s="20" t="s">
        <v>66</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86</v>
      </c>
    </row>
    <row r="42" spans="1:40" ht="16.5" customHeight="1" thickBot="1">
      <c r="A42" s="2"/>
      <c r="B42" s="130"/>
      <c r="C42" s="130"/>
      <c r="D42" s="130"/>
      <c r="E42" s="130"/>
      <c r="F42" s="130"/>
      <c r="G42" s="130"/>
      <c r="H42" s="130"/>
      <c r="I42" s="130"/>
      <c r="J42" s="130"/>
      <c r="K42" s="130"/>
      <c r="L42" s="130"/>
      <c r="M42" s="37"/>
      <c r="O42" s="21" t="s">
        <v>107</v>
      </c>
      <c r="AN42" s="1" t="e">
        <f>#REF!+1</f>
        <v>#REF!</v>
      </c>
    </row>
    <row r="43" spans="1:40" ht="13.5" customHeight="1" thickBot="1">
      <c r="A43" s="320" t="s">
        <v>37</v>
      </c>
      <c r="B43" s="321"/>
      <c r="C43" s="321"/>
      <c r="D43" s="321"/>
      <c r="E43" s="321"/>
      <c r="F43" s="321"/>
      <c r="G43" s="321"/>
      <c r="H43" s="321"/>
      <c r="I43" s="321"/>
      <c r="J43" s="321"/>
      <c r="K43" s="321"/>
      <c r="L43" s="321"/>
      <c r="M43" s="322"/>
      <c r="O43" s="130" t="s">
        <v>109</v>
      </c>
      <c r="AN43" s="1" t="e">
        <f>#REF!+1</f>
        <v>#REF!</v>
      </c>
    </row>
    <row r="44" spans="1:40" ht="13.5" thickBot="1">
      <c r="A44" s="2"/>
      <c r="B44" s="130"/>
      <c r="C44" s="130"/>
      <c r="D44" s="130"/>
      <c r="E44" s="130"/>
      <c r="F44" s="130"/>
      <c r="G44" s="130"/>
      <c r="H44" s="130"/>
      <c r="I44" s="130"/>
      <c r="J44" s="130"/>
      <c r="K44" s="130"/>
      <c r="L44" s="130"/>
      <c r="M44" s="37"/>
      <c r="O44" s="130" t="s">
        <v>110</v>
      </c>
      <c r="AN44" s="1" t="e">
        <f aca="true" t="shared" si="0" ref="AN44:AN54">AN43+1</f>
        <v>#REF!</v>
      </c>
    </row>
    <row r="45" spans="1:40" ht="25.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111</v>
      </c>
    </row>
    <row r="47" spans="1:40" ht="205.5" customHeight="1" thickBot="1">
      <c r="A47" s="10" t="s">
        <v>33</v>
      </c>
      <c r="B47" s="317" t="s">
        <v>296</v>
      </c>
      <c r="C47" s="428"/>
      <c r="D47" s="428"/>
      <c r="E47" s="429"/>
      <c r="F47" s="28"/>
      <c r="G47" s="74" t="s">
        <v>249</v>
      </c>
      <c r="H47" s="317" t="s">
        <v>309</v>
      </c>
      <c r="I47" s="318"/>
      <c r="J47" s="318"/>
      <c r="K47" s="318"/>
      <c r="L47" s="318"/>
      <c r="M47" s="319"/>
      <c r="AN47" s="1" t="e">
        <f>AN45+1</f>
        <v>#REF!</v>
      </c>
    </row>
    <row r="48" spans="1:40" ht="45" customHeight="1" thickBot="1">
      <c r="A48" s="10" t="s">
        <v>34</v>
      </c>
      <c r="B48" s="317" t="s">
        <v>323</v>
      </c>
      <c r="C48" s="318"/>
      <c r="D48" s="318"/>
      <c r="E48" s="319"/>
      <c r="F48" s="28"/>
      <c r="G48" s="74" t="s">
        <v>249</v>
      </c>
      <c r="H48" s="309"/>
      <c r="I48" s="310"/>
      <c r="J48" s="310"/>
      <c r="K48" s="310"/>
      <c r="L48" s="310"/>
      <c r="M48" s="311"/>
      <c r="AN48" s="1" t="e">
        <f>AN47+1</f>
        <v>#REF!</v>
      </c>
    </row>
    <row r="49" spans="1:40" ht="45" customHeight="1" thickBot="1">
      <c r="A49" s="10" t="s">
        <v>41</v>
      </c>
      <c r="B49" s="317" t="s">
        <v>341</v>
      </c>
      <c r="C49" s="318"/>
      <c r="D49" s="318"/>
      <c r="E49" s="319"/>
      <c r="F49" s="74"/>
      <c r="G49" s="74" t="s">
        <v>249</v>
      </c>
      <c r="H49" s="317"/>
      <c r="I49" s="318"/>
      <c r="J49" s="318"/>
      <c r="K49" s="318"/>
      <c r="L49" s="318"/>
      <c r="M49" s="319"/>
      <c r="AN49" s="1" t="e">
        <f>#REF!+1</f>
        <v>#REF!</v>
      </c>
    </row>
    <row r="50" spans="1:40" ht="45" customHeight="1" thickBot="1">
      <c r="A50" s="10" t="s">
        <v>36</v>
      </c>
      <c r="B50" s="317" t="s">
        <v>341</v>
      </c>
      <c r="C50" s="318"/>
      <c r="D50" s="318"/>
      <c r="E50" s="319"/>
      <c r="F50" s="28"/>
      <c r="G50" s="74" t="s">
        <v>249</v>
      </c>
      <c r="H50" s="309"/>
      <c r="I50" s="310"/>
      <c r="J50" s="310"/>
      <c r="K50" s="310"/>
      <c r="L50" s="310"/>
      <c r="M50" s="311"/>
      <c r="AN50" s="1" t="e">
        <f>AN49+1</f>
        <v>#REF!</v>
      </c>
    </row>
    <row r="51" spans="1:40" ht="45" customHeight="1" thickBot="1">
      <c r="A51" s="10" t="s">
        <v>42</v>
      </c>
      <c r="B51" s="317" t="s">
        <v>364</v>
      </c>
      <c r="C51" s="318"/>
      <c r="D51" s="318"/>
      <c r="E51" s="319"/>
      <c r="F51" s="28"/>
      <c r="G51" s="131"/>
      <c r="H51" s="309"/>
      <c r="I51" s="310"/>
      <c r="J51" s="310"/>
      <c r="K51" s="310"/>
      <c r="L51" s="310"/>
      <c r="M51" s="311"/>
      <c r="AN51" s="1" t="e">
        <f>#REF!+1</f>
        <v>#REF!</v>
      </c>
    </row>
    <row r="52" spans="1:40" ht="24.75" customHeight="1">
      <c r="A52" s="130"/>
      <c r="B52" s="304"/>
      <c r="C52" s="304"/>
      <c r="D52" s="304"/>
      <c r="E52" s="304"/>
      <c r="F52" s="304"/>
      <c r="G52" s="304"/>
      <c r="H52" s="304"/>
      <c r="I52" s="304"/>
      <c r="J52" s="304"/>
      <c r="K52" s="304"/>
      <c r="L52" s="304"/>
      <c r="M52" s="304"/>
      <c r="AN52" s="1" t="e">
        <f t="shared" si="0"/>
        <v>#REF!</v>
      </c>
    </row>
    <row r="53" spans="1:40" ht="24.75" customHeight="1" hidden="1">
      <c r="A53" s="130"/>
      <c r="B53" s="304"/>
      <c r="C53" s="304"/>
      <c r="D53" s="304"/>
      <c r="E53" s="304"/>
      <c r="F53" s="304"/>
      <c r="G53" s="304"/>
      <c r="H53" s="304"/>
      <c r="I53" s="304"/>
      <c r="J53" s="304"/>
      <c r="K53" s="304"/>
      <c r="L53" s="304"/>
      <c r="M53" s="304"/>
      <c r="AN53" s="1" t="e">
        <f t="shared" si="0"/>
        <v>#REF!</v>
      </c>
    </row>
    <row r="54" spans="1:40" ht="24.75" customHeight="1" hidden="1">
      <c r="A54" s="130"/>
      <c r="B54" s="304"/>
      <c r="C54" s="304"/>
      <c r="D54" s="304"/>
      <c r="E54" s="304"/>
      <c r="F54" s="304"/>
      <c r="G54" s="304"/>
      <c r="H54" s="304"/>
      <c r="I54" s="304"/>
      <c r="J54" s="304"/>
      <c r="K54" s="304"/>
      <c r="L54" s="304"/>
      <c r="M54" s="304"/>
      <c r="AN54" s="1" t="e">
        <f t="shared" si="0"/>
        <v>#REF!</v>
      </c>
    </row>
    <row r="55" spans="1:13" ht="24.75" customHeight="1" hidden="1">
      <c r="A55" s="130"/>
      <c r="B55" s="304"/>
      <c r="C55" s="304"/>
      <c r="D55" s="304"/>
      <c r="E55" s="304"/>
      <c r="F55" s="304"/>
      <c r="G55" s="304"/>
      <c r="H55" s="304"/>
      <c r="I55" s="304"/>
      <c r="J55" s="304"/>
      <c r="K55" s="304"/>
      <c r="L55" s="304"/>
      <c r="M55" s="304"/>
    </row>
    <row r="56" spans="1:13" ht="24.75" customHeight="1" hidden="1">
      <c r="A56" s="130"/>
      <c r="B56" s="304"/>
      <c r="C56" s="304"/>
      <c r="D56" s="304"/>
      <c r="E56" s="304"/>
      <c r="F56" s="304"/>
      <c r="G56" s="304"/>
      <c r="H56" s="304"/>
      <c r="I56" s="304"/>
      <c r="J56" s="304"/>
      <c r="K56" s="304"/>
      <c r="L56" s="304"/>
      <c r="M56" s="304"/>
    </row>
    <row r="57" spans="1:13" ht="12.75" hidden="1">
      <c r="A57" s="130"/>
      <c r="B57" s="130"/>
      <c r="C57" s="130"/>
      <c r="D57" s="130"/>
      <c r="E57" s="130"/>
      <c r="F57" s="130"/>
      <c r="G57" s="130"/>
      <c r="H57" s="130"/>
      <c r="I57" s="130"/>
      <c r="J57" s="130"/>
      <c r="K57" s="130"/>
      <c r="L57" s="130"/>
      <c r="M57" s="130"/>
    </row>
    <row r="72" spans="2:11" ht="15" hidden="1">
      <c r="B72" s="130"/>
      <c r="C72" s="130"/>
      <c r="D72" s="130"/>
      <c r="E72" s="130"/>
      <c r="F72" s="305"/>
      <c r="G72" s="305"/>
      <c r="H72" s="305"/>
      <c r="I72" s="11" t="s">
        <v>43</v>
      </c>
      <c r="K72" s="12"/>
    </row>
    <row r="73" spans="2:11" ht="15" hidden="1">
      <c r="B73" s="130"/>
      <c r="C73" s="130"/>
      <c r="D73" s="130"/>
      <c r="E73" s="130"/>
      <c r="F73" s="305"/>
      <c r="G73" s="305"/>
      <c r="H73" s="305"/>
      <c r="I73" s="11" t="s">
        <v>44</v>
      </c>
      <c r="K73" s="12"/>
    </row>
    <row r="74" spans="2:11" ht="15" hidden="1">
      <c r="B74" s="130"/>
      <c r="C74" s="130"/>
      <c r="D74" s="130"/>
      <c r="E74" s="130"/>
      <c r="F74" s="305"/>
      <c r="G74" s="305"/>
      <c r="H74" s="305"/>
      <c r="I74" s="11" t="s">
        <v>45</v>
      </c>
      <c r="K74" s="12"/>
    </row>
    <row r="75" spans="2:11" ht="15" hidden="1">
      <c r="B75" s="130"/>
      <c r="C75" s="130"/>
      <c r="D75" s="130"/>
      <c r="E75" s="130"/>
      <c r="F75" s="305"/>
      <c r="G75" s="305"/>
      <c r="H75" s="305"/>
      <c r="K75" s="12"/>
    </row>
    <row r="76" spans="2:11" ht="15" hidden="1">
      <c r="B76" s="130"/>
      <c r="C76" s="130"/>
      <c r="D76" s="130"/>
      <c r="E76" s="130"/>
      <c r="F76" s="305"/>
      <c r="G76" s="305"/>
      <c r="H76" s="305"/>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F27:H27"/>
    <mergeCell ref="I27:J27"/>
    <mergeCell ref="D28:E28"/>
    <mergeCell ref="I28:M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'GTH-07 Reporte_AT_EL'!#REF!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$O$41:$O$41</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8.xml><?xml version="1.0" encoding="utf-8"?>
<worksheet xmlns="http://schemas.openxmlformats.org/spreadsheetml/2006/main" xmlns:r="http://schemas.openxmlformats.org/officeDocument/2006/relationships">
  <dimension ref="A1:AN133"/>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2.25" customHeight="1" thickBot="1">
      <c r="A11" s="331" t="s">
        <v>7</v>
      </c>
      <c r="B11" s="332"/>
      <c r="C11" s="375" t="s">
        <v>244</v>
      </c>
      <c r="D11" s="376"/>
      <c r="E11" s="376"/>
      <c r="F11" s="376"/>
      <c r="G11" s="376"/>
      <c r="H11" s="376"/>
      <c r="I11" s="376"/>
      <c r="J11" s="376"/>
      <c r="K11" s="24" t="s">
        <v>82</v>
      </c>
      <c r="L11" s="408" t="s">
        <v>224</v>
      </c>
      <c r="M11" s="409"/>
      <c r="O11" s="130" t="s">
        <v>21</v>
      </c>
    </row>
    <row r="12" spans="1:15" ht="38.25" customHeight="1" thickBot="1">
      <c r="A12" s="331" t="s">
        <v>9</v>
      </c>
      <c r="B12" s="332"/>
      <c r="C12" s="369" t="s">
        <v>243</v>
      </c>
      <c r="D12" s="370"/>
      <c r="E12" s="370"/>
      <c r="F12" s="370"/>
      <c r="G12" s="370"/>
      <c r="H12" s="370"/>
      <c r="I12" s="370"/>
      <c r="J12" s="370"/>
      <c r="K12" s="370"/>
      <c r="L12" s="370"/>
      <c r="M12" s="371"/>
      <c r="O12" s="130" t="s">
        <v>0</v>
      </c>
    </row>
    <row r="13" spans="1:15" ht="32.25" customHeight="1" thickBot="1">
      <c r="A13" s="331" t="s">
        <v>96</v>
      </c>
      <c r="B13" s="332"/>
      <c r="C13" s="369" t="s">
        <v>245</v>
      </c>
      <c r="D13" s="370"/>
      <c r="E13" s="370"/>
      <c r="F13" s="370"/>
      <c r="G13" s="370"/>
      <c r="H13" s="370"/>
      <c r="I13" s="370"/>
      <c r="J13" s="370"/>
      <c r="K13" s="370"/>
      <c r="L13" s="370"/>
      <c r="M13" s="371"/>
      <c r="O13" s="1" t="s">
        <v>119</v>
      </c>
    </row>
    <row r="14" spans="1:15" ht="32.25" customHeight="1" thickBot="1">
      <c r="A14" s="331" t="s">
        <v>106</v>
      </c>
      <c r="B14" s="332"/>
      <c r="C14" s="369" t="s">
        <v>123</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241</v>
      </c>
      <c r="B19" s="361"/>
      <c r="C19" s="364" t="s">
        <v>85</v>
      </c>
      <c r="D19" s="341"/>
      <c r="E19" s="4">
        <v>1</v>
      </c>
      <c r="F19" s="366" t="s">
        <v>239</v>
      </c>
      <c r="G19" s="367"/>
      <c r="H19" s="368"/>
      <c r="I19" s="137" t="s">
        <v>95</v>
      </c>
      <c r="J19" s="349" t="s">
        <v>128</v>
      </c>
      <c r="K19" s="350"/>
      <c r="L19" s="351"/>
      <c r="M19" s="7" t="s">
        <v>119</v>
      </c>
      <c r="O19" s="130" t="s">
        <v>28</v>
      </c>
    </row>
    <row r="20" spans="1:15" ht="43.5" customHeight="1" thickBot="1">
      <c r="A20" s="362"/>
      <c r="B20" s="363"/>
      <c r="C20" s="365"/>
      <c r="D20" s="344"/>
      <c r="E20" s="4">
        <v>2</v>
      </c>
      <c r="F20" s="366" t="s">
        <v>240</v>
      </c>
      <c r="G20" s="367"/>
      <c r="H20" s="368"/>
      <c r="I20" s="137" t="s">
        <v>95</v>
      </c>
      <c r="J20" s="349" t="s">
        <v>292</v>
      </c>
      <c r="K20" s="350"/>
      <c r="L20" s="351"/>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10</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0.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30.75" customHeight="1" thickBot="1">
      <c r="A28" s="333"/>
      <c r="B28" s="334"/>
      <c r="C28" s="335"/>
      <c r="D28" s="345" t="s">
        <v>78</v>
      </c>
      <c r="E28" s="346"/>
      <c r="F28" s="61">
        <v>0.95</v>
      </c>
      <c r="G28" s="26" t="s">
        <v>87</v>
      </c>
      <c r="H28" s="62">
        <v>0.99</v>
      </c>
      <c r="I28" s="430" t="s">
        <v>242</v>
      </c>
      <c r="J28" s="431"/>
      <c r="K28" s="431"/>
      <c r="L28" s="431"/>
      <c r="M28" s="432"/>
      <c r="O28" s="20" t="s">
        <v>51</v>
      </c>
      <c r="AN28" s="1" t="e">
        <f>#REF!+1</f>
        <v>#REF!</v>
      </c>
    </row>
    <row r="29" spans="1:40" ht="30.75" customHeight="1" thickBot="1">
      <c r="A29" s="328"/>
      <c r="B29" s="329"/>
      <c r="C29" s="330"/>
      <c r="D29" s="347" t="s">
        <v>79</v>
      </c>
      <c r="E29" s="348"/>
      <c r="F29" s="125">
        <v>0</v>
      </c>
      <c r="G29" s="27" t="s">
        <v>87</v>
      </c>
      <c r="H29" s="65">
        <v>0.94</v>
      </c>
      <c r="I29" s="433"/>
      <c r="J29" s="434"/>
      <c r="K29" s="434"/>
      <c r="L29" s="434"/>
      <c r="M29" s="435"/>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8.25" customHeight="1" thickBot="1">
      <c r="A32" s="2"/>
      <c r="B32" s="130"/>
      <c r="C32" s="130"/>
      <c r="D32" s="130"/>
      <c r="E32" s="130"/>
      <c r="F32" s="130"/>
      <c r="G32" s="130"/>
      <c r="H32" s="130"/>
      <c r="I32" s="130"/>
      <c r="J32" s="130"/>
      <c r="K32" s="130"/>
      <c r="L32" s="130"/>
      <c r="M32" s="37"/>
      <c r="O32" s="20" t="s">
        <v>54</v>
      </c>
      <c r="AN32" s="1" t="e">
        <f>AN31+1</f>
        <v>#REF!</v>
      </c>
    </row>
    <row r="33" spans="1:38" ht="111.75" customHeight="1" thickBot="1">
      <c r="A33" s="138"/>
      <c r="B33" s="172" t="s">
        <v>31</v>
      </c>
      <c r="C33" s="173" t="s">
        <v>32</v>
      </c>
      <c r="D33" s="173" t="str">
        <f>F19</f>
        <v>N° de incidentes, accidentes y enfermedades laborales investigados oportunamente en el periodo</v>
      </c>
      <c r="E33" s="173" t="str">
        <f>F20</f>
        <v>N° total de incidentes, accidentes y enfermedades laborales reportados en el periodo.</v>
      </c>
      <c r="F33" s="174" t="s">
        <v>89</v>
      </c>
      <c r="G33" s="175" t="s">
        <v>93</v>
      </c>
      <c r="J33" s="130"/>
      <c r="K33" s="130"/>
      <c r="L33" s="130"/>
      <c r="M33" s="136"/>
      <c r="O33" s="20" t="s">
        <v>55</v>
      </c>
      <c r="AI33"/>
      <c r="AL33" s="1"/>
    </row>
    <row r="34" spans="1:38" ht="27" customHeight="1">
      <c r="A34" s="138"/>
      <c r="B34" s="155" t="s">
        <v>33</v>
      </c>
      <c r="C34" s="154">
        <v>1</v>
      </c>
      <c r="D34" s="176">
        <v>2</v>
      </c>
      <c r="E34" s="294">
        <v>2</v>
      </c>
      <c r="F34" s="297">
        <f>D34/E34</f>
        <v>1</v>
      </c>
      <c r="G34" s="151">
        <f>F34</f>
        <v>1</v>
      </c>
      <c r="J34" s="130"/>
      <c r="K34" s="130"/>
      <c r="L34" s="130"/>
      <c r="M34" s="136"/>
      <c r="O34" s="20" t="s">
        <v>53</v>
      </c>
      <c r="AI34"/>
      <c r="AL34" s="1"/>
    </row>
    <row r="35" spans="1:38" ht="27" customHeight="1">
      <c r="A35" s="138"/>
      <c r="B35" s="150" t="s">
        <v>34</v>
      </c>
      <c r="C35" s="167">
        <v>1</v>
      </c>
      <c r="D35" s="178">
        <v>0</v>
      </c>
      <c r="E35" s="295">
        <v>0</v>
      </c>
      <c r="F35" s="298">
        <v>1</v>
      </c>
      <c r="G35" s="161">
        <f>F35</f>
        <v>1</v>
      </c>
      <c r="J35" s="130"/>
      <c r="K35" s="130"/>
      <c r="L35" s="130"/>
      <c r="M35" s="136"/>
      <c r="O35" s="20"/>
      <c r="AI35"/>
      <c r="AL35" s="1"/>
    </row>
    <row r="36" spans="1:38" ht="27" customHeight="1">
      <c r="A36" s="138"/>
      <c r="B36" s="150" t="s">
        <v>35</v>
      </c>
      <c r="C36" s="167">
        <v>1</v>
      </c>
      <c r="D36" s="178">
        <v>0</v>
      </c>
      <c r="E36" s="295">
        <v>0</v>
      </c>
      <c r="F36" s="298">
        <v>1</v>
      </c>
      <c r="G36" s="161">
        <f>F36</f>
        <v>1</v>
      </c>
      <c r="J36" s="130"/>
      <c r="K36" s="130"/>
      <c r="L36" s="130"/>
      <c r="M36" s="136"/>
      <c r="O36" s="20"/>
      <c r="AI36"/>
      <c r="AL36" s="1"/>
    </row>
    <row r="37" spans="1:38" ht="27" customHeight="1" thickBot="1">
      <c r="A37" s="138"/>
      <c r="B37" s="145" t="s">
        <v>36</v>
      </c>
      <c r="C37" s="164">
        <v>1</v>
      </c>
      <c r="D37" s="179">
        <v>0</v>
      </c>
      <c r="E37" s="296">
        <v>0</v>
      </c>
      <c r="F37" s="298">
        <v>1</v>
      </c>
      <c r="G37" s="161">
        <f>F37</f>
        <v>1</v>
      </c>
      <c r="J37" s="130"/>
      <c r="K37" s="130"/>
      <c r="L37" s="130"/>
      <c r="M37" s="136"/>
      <c r="O37" s="20" t="s">
        <v>66</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40" ht="16.5" customHeight="1" thickBot="1">
      <c r="A40" s="2"/>
      <c r="B40" s="130"/>
      <c r="C40" s="130"/>
      <c r="D40" s="130"/>
      <c r="E40" s="130"/>
      <c r="F40" s="130"/>
      <c r="G40" s="130"/>
      <c r="H40" s="130"/>
      <c r="I40" s="130"/>
      <c r="J40" s="130"/>
      <c r="K40" s="130"/>
      <c r="L40" s="130"/>
      <c r="M40" s="37"/>
      <c r="O40" s="21" t="s">
        <v>107</v>
      </c>
      <c r="AN40" s="1" t="e">
        <f>#REF!+1</f>
        <v>#REF!</v>
      </c>
    </row>
    <row r="41" spans="1:40" ht="13.5" customHeight="1" thickBot="1">
      <c r="A41" s="320" t="s">
        <v>37</v>
      </c>
      <c r="B41" s="321"/>
      <c r="C41" s="321"/>
      <c r="D41" s="321"/>
      <c r="E41" s="321"/>
      <c r="F41" s="321"/>
      <c r="G41" s="321"/>
      <c r="H41" s="321"/>
      <c r="I41" s="321"/>
      <c r="J41" s="321"/>
      <c r="K41" s="321"/>
      <c r="L41" s="321"/>
      <c r="M41" s="322"/>
      <c r="O41" s="130" t="s">
        <v>109</v>
      </c>
      <c r="AN41" s="1" t="e">
        <f>#REF!+1</f>
        <v>#REF!</v>
      </c>
    </row>
    <row r="42" spans="1:40" ht="13.5" thickBot="1">
      <c r="A42" s="2"/>
      <c r="B42" s="130"/>
      <c r="C42" s="130"/>
      <c r="D42" s="130"/>
      <c r="E42" s="130"/>
      <c r="F42" s="130"/>
      <c r="G42" s="130"/>
      <c r="H42" s="130"/>
      <c r="I42" s="130"/>
      <c r="J42" s="130"/>
      <c r="K42" s="130"/>
      <c r="L42" s="130"/>
      <c r="M42" s="37"/>
      <c r="O42" s="130" t="s">
        <v>110</v>
      </c>
      <c r="AN42" s="1" t="e">
        <f>AN41+1</f>
        <v>#REF!</v>
      </c>
    </row>
    <row r="43" spans="1:40" ht="25.5" customHeight="1" thickBot="1">
      <c r="A43" s="323" t="s">
        <v>38</v>
      </c>
      <c r="B43" s="325" t="s">
        <v>39</v>
      </c>
      <c r="C43" s="326"/>
      <c r="D43" s="326"/>
      <c r="E43" s="327"/>
      <c r="F43" s="331" t="s">
        <v>90</v>
      </c>
      <c r="G43" s="332"/>
      <c r="H43" s="325" t="s">
        <v>40</v>
      </c>
      <c r="I43" s="326"/>
      <c r="J43" s="326"/>
      <c r="K43" s="326"/>
      <c r="L43" s="326"/>
      <c r="M43" s="327"/>
      <c r="O43" s="1" t="s">
        <v>123</v>
      </c>
      <c r="AN43" s="1" t="e">
        <f>AN42+1</f>
        <v>#REF!</v>
      </c>
    </row>
    <row r="44" spans="1:15" ht="25.5" customHeight="1" thickBot="1">
      <c r="A44" s="324"/>
      <c r="B44" s="328"/>
      <c r="C44" s="329"/>
      <c r="D44" s="329"/>
      <c r="E44" s="330"/>
      <c r="F44" s="6" t="s">
        <v>91</v>
      </c>
      <c r="G44" s="34" t="s">
        <v>92</v>
      </c>
      <c r="H44" s="328"/>
      <c r="I44" s="329"/>
      <c r="J44" s="329"/>
      <c r="K44" s="329"/>
      <c r="L44" s="329"/>
      <c r="M44" s="330"/>
      <c r="O44" s="1" t="s">
        <v>111</v>
      </c>
    </row>
    <row r="45" spans="1:40" ht="153" customHeight="1" thickBot="1">
      <c r="A45" s="10" t="s">
        <v>33</v>
      </c>
      <c r="B45" s="317" t="s">
        <v>297</v>
      </c>
      <c r="C45" s="428"/>
      <c r="D45" s="428"/>
      <c r="E45" s="429"/>
      <c r="F45" s="28"/>
      <c r="G45" s="74" t="s">
        <v>249</v>
      </c>
      <c r="H45" s="309" t="s">
        <v>298</v>
      </c>
      <c r="I45" s="310"/>
      <c r="J45" s="310"/>
      <c r="K45" s="310"/>
      <c r="L45" s="310"/>
      <c r="M45" s="311"/>
      <c r="AN45" s="1" t="e">
        <f>AN43+1</f>
        <v>#REF!</v>
      </c>
    </row>
    <row r="46" spans="1:40" ht="61.5" customHeight="1" thickBot="1">
      <c r="A46" s="10" t="s">
        <v>34</v>
      </c>
      <c r="B46" s="317" t="s">
        <v>324</v>
      </c>
      <c r="C46" s="318"/>
      <c r="D46" s="318"/>
      <c r="E46" s="319"/>
      <c r="F46" s="28"/>
      <c r="G46" s="74" t="s">
        <v>249</v>
      </c>
      <c r="H46" s="309"/>
      <c r="I46" s="310"/>
      <c r="J46" s="310"/>
      <c r="K46" s="310"/>
      <c r="L46" s="310"/>
      <c r="M46" s="311"/>
      <c r="AN46" s="1" t="e">
        <f>AN45+1</f>
        <v>#REF!</v>
      </c>
    </row>
    <row r="47" spans="1:40" ht="61.5" customHeight="1" thickBot="1">
      <c r="A47" s="10" t="s">
        <v>41</v>
      </c>
      <c r="B47" s="317" t="s">
        <v>342</v>
      </c>
      <c r="C47" s="318"/>
      <c r="D47" s="318"/>
      <c r="E47" s="319"/>
      <c r="F47" s="28"/>
      <c r="G47" s="74" t="s">
        <v>249</v>
      </c>
      <c r="H47" s="309"/>
      <c r="I47" s="310"/>
      <c r="J47" s="310"/>
      <c r="K47" s="310"/>
      <c r="L47" s="310"/>
      <c r="M47" s="311"/>
      <c r="AN47" s="1" t="e">
        <f>#REF!+1</f>
        <v>#REF!</v>
      </c>
    </row>
    <row r="48" spans="1:40" ht="61.5" customHeight="1" thickBot="1">
      <c r="A48" s="10" t="s">
        <v>36</v>
      </c>
      <c r="B48" s="317" t="s">
        <v>342</v>
      </c>
      <c r="C48" s="318"/>
      <c r="D48" s="318"/>
      <c r="E48" s="319"/>
      <c r="F48" s="28"/>
      <c r="G48" s="74" t="s">
        <v>249</v>
      </c>
      <c r="H48" s="309"/>
      <c r="I48" s="310"/>
      <c r="J48" s="310"/>
      <c r="K48" s="310"/>
      <c r="L48" s="310"/>
      <c r="M48" s="311"/>
      <c r="AN48" s="1" t="e">
        <f>AN47+1</f>
        <v>#REF!</v>
      </c>
    </row>
    <row r="49" spans="1:40" ht="61.5" customHeight="1" thickBot="1">
      <c r="A49" s="10" t="s">
        <v>42</v>
      </c>
      <c r="B49" s="317" t="s">
        <v>365</v>
      </c>
      <c r="C49" s="318"/>
      <c r="D49" s="318"/>
      <c r="E49" s="319"/>
      <c r="F49" s="28"/>
      <c r="G49" s="131"/>
      <c r="H49" s="309"/>
      <c r="I49" s="310"/>
      <c r="J49" s="310"/>
      <c r="K49" s="310"/>
      <c r="L49" s="310"/>
      <c r="M49" s="311"/>
      <c r="AN49" s="1" t="e">
        <f>#REF!+1</f>
        <v>#REF!</v>
      </c>
    </row>
    <row r="50" spans="1:40" ht="24.75" customHeight="1">
      <c r="A50" s="130"/>
      <c r="B50" s="304"/>
      <c r="C50" s="304"/>
      <c r="D50" s="304"/>
      <c r="E50" s="304"/>
      <c r="F50" s="304"/>
      <c r="G50" s="304"/>
      <c r="H50" s="304"/>
      <c r="I50" s="304"/>
      <c r="J50" s="304"/>
      <c r="K50" s="304"/>
      <c r="L50" s="304"/>
      <c r="M50" s="304"/>
      <c r="AN50" s="1" t="e">
        <f>AN49+1</f>
        <v>#REF!</v>
      </c>
    </row>
    <row r="51" spans="1:40" ht="24.75" customHeight="1" hidden="1">
      <c r="A51" s="130"/>
      <c r="B51" s="304"/>
      <c r="C51" s="304"/>
      <c r="D51" s="304"/>
      <c r="E51" s="304"/>
      <c r="F51" s="304"/>
      <c r="G51" s="304"/>
      <c r="H51" s="304"/>
      <c r="I51" s="304"/>
      <c r="J51" s="304"/>
      <c r="K51" s="304"/>
      <c r="L51" s="304"/>
      <c r="M51" s="304"/>
      <c r="AN51" s="1" t="e">
        <f>AN50+1</f>
        <v>#REF!</v>
      </c>
    </row>
    <row r="52" spans="1:40" ht="24.75" customHeight="1" hidden="1">
      <c r="A52" s="130"/>
      <c r="B52" s="304"/>
      <c r="C52" s="304"/>
      <c r="D52" s="304"/>
      <c r="E52" s="304"/>
      <c r="F52" s="304"/>
      <c r="G52" s="304"/>
      <c r="H52" s="304"/>
      <c r="I52" s="304"/>
      <c r="J52" s="304"/>
      <c r="K52" s="304"/>
      <c r="L52" s="304"/>
      <c r="M52" s="304"/>
      <c r="AN52" s="1" t="e">
        <f>AN51+1</f>
        <v>#REF!</v>
      </c>
    </row>
    <row r="53" spans="1:13" ht="24.75" customHeight="1" hidden="1">
      <c r="A53" s="130"/>
      <c r="B53" s="304"/>
      <c r="C53" s="304"/>
      <c r="D53" s="304"/>
      <c r="E53" s="304"/>
      <c r="F53" s="304"/>
      <c r="G53" s="304"/>
      <c r="H53" s="304"/>
      <c r="I53" s="304"/>
      <c r="J53" s="304"/>
      <c r="K53" s="304"/>
      <c r="L53" s="304"/>
      <c r="M53" s="304"/>
    </row>
    <row r="54" spans="1:13" ht="24.75" customHeight="1" hidden="1">
      <c r="A54" s="130"/>
      <c r="B54" s="304"/>
      <c r="C54" s="304"/>
      <c r="D54" s="304"/>
      <c r="E54" s="304"/>
      <c r="F54" s="304"/>
      <c r="G54" s="304"/>
      <c r="H54" s="304"/>
      <c r="I54" s="304"/>
      <c r="J54" s="304"/>
      <c r="K54" s="304"/>
      <c r="L54" s="304"/>
      <c r="M54" s="304"/>
    </row>
    <row r="55" spans="1:13" ht="12.75" hidden="1">
      <c r="A55" s="130"/>
      <c r="B55" s="130"/>
      <c r="C55" s="130"/>
      <c r="D55" s="130"/>
      <c r="E55" s="130"/>
      <c r="F55" s="130"/>
      <c r="G55" s="130"/>
      <c r="H55" s="130"/>
      <c r="I55" s="130"/>
      <c r="J55" s="130"/>
      <c r="K55" s="130"/>
      <c r="L55" s="130"/>
      <c r="M55" s="130"/>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spans="2:11" ht="15" hidden="1">
      <c r="B70" s="130"/>
      <c r="C70" s="130"/>
      <c r="D70" s="130"/>
      <c r="E70" s="130"/>
      <c r="F70" s="305"/>
      <c r="G70" s="305"/>
      <c r="H70" s="305"/>
      <c r="I70" s="11" t="s">
        <v>43</v>
      </c>
      <c r="K70" s="12"/>
    </row>
    <row r="71" spans="2:11" ht="15" hidden="1">
      <c r="B71" s="130"/>
      <c r="C71" s="130"/>
      <c r="D71" s="130"/>
      <c r="E71" s="130"/>
      <c r="F71" s="305"/>
      <c r="G71" s="305"/>
      <c r="H71" s="305"/>
      <c r="I71" s="11" t="s">
        <v>44</v>
      </c>
      <c r="K71" s="12"/>
    </row>
    <row r="72" spans="2:11" ht="15" hidden="1">
      <c r="B72" s="130"/>
      <c r="C72" s="130"/>
      <c r="D72" s="130"/>
      <c r="E72" s="130"/>
      <c r="F72" s="305"/>
      <c r="G72" s="305"/>
      <c r="H72" s="305"/>
      <c r="I72" s="11" t="s">
        <v>45</v>
      </c>
      <c r="K72" s="12"/>
    </row>
    <row r="73" spans="2:11" ht="15" hidden="1">
      <c r="B73" s="130"/>
      <c r="C73" s="130"/>
      <c r="D73" s="130"/>
      <c r="E73" s="130"/>
      <c r="F73" s="305"/>
      <c r="G73" s="305"/>
      <c r="H73" s="305"/>
      <c r="K73" s="12"/>
    </row>
    <row r="74" spans="2:11" ht="15" hidden="1">
      <c r="B74" s="130"/>
      <c r="C74" s="130"/>
      <c r="D74" s="130"/>
      <c r="E74" s="130"/>
      <c r="F74" s="305"/>
      <c r="G74" s="305"/>
      <c r="H74" s="305"/>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ht="12.75"/>
    <row r="135" ht="12.75"/>
    <row r="136" ht="12.75"/>
    <row r="137" ht="12.75"/>
    <row r="138" ht="12.75"/>
    <row r="139" ht="12.75"/>
    <row r="140" ht="12.75"/>
    <row r="141" ht="12.75"/>
    <row r="142" ht="12.75"/>
    <row r="143" ht="12.75"/>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B48:E48"/>
    <mergeCell ref="H48:M48"/>
    <mergeCell ref="B45:E45"/>
    <mergeCell ref="H45:M45"/>
    <mergeCell ref="B46:E46"/>
    <mergeCell ref="H46:M46"/>
    <mergeCell ref="B47:E47"/>
    <mergeCell ref="H47:M47"/>
    <mergeCell ref="A5:M5"/>
    <mergeCell ref="A1:B3"/>
    <mergeCell ref="C1:J3"/>
    <mergeCell ref="K1:M1"/>
    <mergeCell ref="K2:M2"/>
    <mergeCell ref="K3:M3"/>
    <mergeCell ref="A12:B12"/>
    <mergeCell ref="C12:M12"/>
    <mergeCell ref="A7:B7"/>
    <mergeCell ref="C7:H7"/>
    <mergeCell ref="I7:K7"/>
    <mergeCell ref="L7:M7"/>
    <mergeCell ref="A8:B8"/>
    <mergeCell ref="C8:M8"/>
    <mergeCell ref="J19:L19"/>
    <mergeCell ref="A9:B9"/>
    <mergeCell ref="C9:M9"/>
    <mergeCell ref="A11:B11"/>
    <mergeCell ref="C11:J11"/>
    <mergeCell ref="L11:M11"/>
    <mergeCell ref="A13:B13"/>
    <mergeCell ref="C13:M13"/>
    <mergeCell ref="A14:B14"/>
    <mergeCell ref="C14:M14"/>
    <mergeCell ref="J20:L20"/>
    <mergeCell ref="C19:D20"/>
    <mergeCell ref="A15:B15"/>
    <mergeCell ref="C15:M15"/>
    <mergeCell ref="A17:B18"/>
    <mergeCell ref="C17:D18"/>
    <mergeCell ref="E17:M17"/>
    <mergeCell ref="F18:H18"/>
    <mergeCell ref="J18:L18"/>
    <mergeCell ref="F19:H19"/>
    <mergeCell ref="F20:H20"/>
    <mergeCell ref="A27:C29"/>
    <mergeCell ref="D27:E27"/>
    <mergeCell ref="A19:B20"/>
    <mergeCell ref="I27:J27"/>
    <mergeCell ref="D28:E28"/>
    <mergeCell ref="D29:E29"/>
    <mergeCell ref="I28:M29"/>
    <mergeCell ref="F27:H27"/>
    <mergeCell ref="L23:M23"/>
    <mergeCell ref="A43:A44"/>
    <mergeCell ref="B43:E44"/>
    <mergeCell ref="F43:G43"/>
    <mergeCell ref="H43:M44"/>
    <mergeCell ref="C23:C24"/>
    <mergeCell ref="D23:D24"/>
    <mergeCell ref="E23:E25"/>
    <mergeCell ref="B54:I54"/>
    <mergeCell ref="L22:M22"/>
    <mergeCell ref="A23:A24"/>
    <mergeCell ref="B23:B24"/>
    <mergeCell ref="B49:E49"/>
    <mergeCell ref="H49:M49"/>
    <mergeCell ref="B50:I50"/>
    <mergeCell ref="J50:M50"/>
    <mergeCell ref="A31:M31"/>
    <mergeCell ref="A41:M41"/>
    <mergeCell ref="J54:M54"/>
    <mergeCell ref="B51:I51"/>
    <mergeCell ref="J51:M51"/>
    <mergeCell ref="F70:H71"/>
    <mergeCell ref="F72:H72"/>
    <mergeCell ref="F73:H74"/>
    <mergeCell ref="B52:I52"/>
    <mergeCell ref="J52:M52"/>
    <mergeCell ref="B53:I53"/>
    <mergeCell ref="J53:M53"/>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'GTH-08 Investigación_AT_EL_'!#REF!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9:D20">
      <formula1>'GTH-08 Investigación_AT_EL_'!#REF!</formula1>
    </dataValidation>
    <dataValidation type="list" allowBlank="1" showInputMessage="1" showErrorMessage="1" sqref="C14:M14">
      <formula1>$O$41:$O$44</formula1>
    </dataValidation>
    <dataValidation type="list" allowBlank="1" showInputMessage="1" showErrorMessage="1" sqref="C7:H7">
      <formula1>$O$22:$O$37</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7.28125" style="1" customWidth="1"/>
    <col min="15" max="15" width="93.7109375" style="1" hidden="1" customWidth="1"/>
    <col min="16" max="16" width="11.421875" style="1" hidden="1" customWidth="1"/>
    <col min="17"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8"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29.25" customHeight="1" thickBot="1">
      <c r="A11" s="331" t="s">
        <v>7</v>
      </c>
      <c r="B11" s="332"/>
      <c r="C11" s="375" t="s">
        <v>272</v>
      </c>
      <c r="D11" s="376"/>
      <c r="E11" s="376"/>
      <c r="F11" s="376"/>
      <c r="G11" s="376"/>
      <c r="H11" s="376"/>
      <c r="I11" s="376"/>
      <c r="J11" s="376"/>
      <c r="K11" s="24" t="s">
        <v>82</v>
      </c>
      <c r="L11" s="408" t="s">
        <v>287</v>
      </c>
      <c r="M11" s="409"/>
      <c r="O11" s="130" t="s">
        <v>21</v>
      </c>
    </row>
    <row r="12" spans="1:15" ht="41.25" customHeight="1" thickBot="1">
      <c r="A12" s="331" t="s">
        <v>9</v>
      </c>
      <c r="B12" s="332"/>
      <c r="C12" s="369" t="s">
        <v>230</v>
      </c>
      <c r="D12" s="370"/>
      <c r="E12" s="370"/>
      <c r="F12" s="370"/>
      <c r="G12" s="370"/>
      <c r="H12" s="370"/>
      <c r="I12" s="370"/>
      <c r="J12" s="370"/>
      <c r="K12" s="370"/>
      <c r="L12" s="370"/>
      <c r="M12" s="371"/>
      <c r="O12" s="130" t="s">
        <v>0</v>
      </c>
    </row>
    <row r="13" spans="1:15" ht="29.25" customHeight="1" thickBot="1">
      <c r="A13" s="331" t="s">
        <v>96</v>
      </c>
      <c r="B13" s="332"/>
      <c r="C13" s="369" t="s">
        <v>274</v>
      </c>
      <c r="D13" s="370"/>
      <c r="E13" s="370"/>
      <c r="F13" s="370"/>
      <c r="G13" s="370"/>
      <c r="H13" s="370"/>
      <c r="I13" s="370"/>
      <c r="J13" s="370"/>
      <c r="K13" s="370"/>
      <c r="L13" s="370"/>
      <c r="M13" s="371"/>
      <c r="O13" s="1" t="s">
        <v>119</v>
      </c>
    </row>
    <row r="14" spans="1:15" ht="29.25" customHeight="1" thickBot="1">
      <c r="A14" s="331" t="s">
        <v>106</v>
      </c>
      <c r="B14" s="332"/>
      <c r="C14" s="369" t="s">
        <v>288</v>
      </c>
      <c r="D14" s="370"/>
      <c r="E14" s="370"/>
      <c r="F14" s="370"/>
      <c r="G14" s="370"/>
      <c r="H14" s="370"/>
      <c r="I14" s="370"/>
      <c r="J14" s="370"/>
      <c r="K14" s="370"/>
      <c r="L14" s="370"/>
      <c r="M14" s="371"/>
      <c r="O14" s="1" t="s">
        <v>120</v>
      </c>
    </row>
    <row r="15" spans="1:15" ht="29.25"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5.75" customHeight="1" thickBot="1">
      <c r="A19" s="391" t="s">
        <v>326</v>
      </c>
      <c r="B19" s="392"/>
      <c r="C19" s="364" t="s">
        <v>85</v>
      </c>
      <c r="D19" s="341"/>
      <c r="E19" s="4">
        <v>1</v>
      </c>
      <c r="F19" s="366" t="s">
        <v>275</v>
      </c>
      <c r="G19" s="367"/>
      <c r="H19" s="368"/>
      <c r="I19" s="137" t="s">
        <v>95</v>
      </c>
      <c r="J19" s="403" t="s">
        <v>276</v>
      </c>
      <c r="K19" s="437"/>
      <c r="L19" s="404"/>
      <c r="M19" s="7" t="s">
        <v>119</v>
      </c>
      <c r="O19" s="130" t="s">
        <v>28</v>
      </c>
    </row>
    <row r="20" spans="1:15" ht="45.75" customHeight="1" thickBot="1">
      <c r="A20" s="393"/>
      <c r="B20" s="394"/>
      <c r="C20" s="365"/>
      <c r="D20" s="344"/>
      <c r="E20" s="4">
        <v>2</v>
      </c>
      <c r="F20" s="366" t="s">
        <v>327</v>
      </c>
      <c r="G20" s="367"/>
      <c r="H20" s="368"/>
      <c r="I20" s="137" t="s">
        <v>95</v>
      </c>
      <c r="J20" s="403" t="s">
        <v>277</v>
      </c>
      <c r="K20" s="437"/>
      <c r="L20" s="404"/>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3">
        <v>0.9</v>
      </c>
      <c r="G27" s="25" t="s">
        <v>87</v>
      </c>
      <c r="H27" s="54">
        <v>1</v>
      </c>
      <c r="I27" s="338" t="s">
        <v>88</v>
      </c>
      <c r="J27" s="339"/>
      <c r="K27" s="23"/>
      <c r="L27" s="340"/>
      <c r="M27" s="341"/>
      <c r="O27" s="20" t="s">
        <v>62</v>
      </c>
      <c r="AN27" s="1" t="e">
        <f>AN26+1</f>
        <v>#REF!</v>
      </c>
    </row>
    <row r="28" spans="1:40" ht="24.75" customHeight="1" thickBot="1">
      <c r="A28" s="333"/>
      <c r="B28" s="334"/>
      <c r="C28" s="335"/>
      <c r="D28" s="345" t="s">
        <v>78</v>
      </c>
      <c r="E28" s="346"/>
      <c r="F28" s="56">
        <v>0.8</v>
      </c>
      <c r="G28" s="26" t="s">
        <v>87</v>
      </c>
      <c r="H28" s="57">
        <v>0.899</v>
      </c>
      <c r="I28" s="430" t="s">
        <v>273</v>
      </c>
      <c r="J28" s="431"/>
      <c r="K28" s="431"/>
      <c r="L28" s="305"/>
      <c r="M28" s="342"/>
      <c r="O28" s="20" t="s">
        <v>51</v>
      </c>
      <c r="AN28" s="1" t="e">
        <f>#REF!+1</f>
        <v>#REF!</v>
      </c>
    </row>
    <row r="29" spans="1:40" ht="24.75" customHeight="1" thickBot="1">
      <c r="A29" s="328"/>
      <c r="B29" s="329"/>
      <c r="C29" s="330"/>
      <c r="D29" s="347" t="s">
        <v>79</v>
      </c>
      <c r="E29" s="348"/>
      <c r="F29" s="58">
        <v>0</v>
      </c>
      <c r="G29" s="27" t="s">
        <v>87</v>
      </c>
      <c r="H29" s="117">
        <v>0.799</v>
      </c>
      <c r="I29" s="433"/>
      <c r="J29" s="434"/>
      <c r="K29" s="434"/>
      <c r="L29" s="343"/>
      <c r="M29" s="344"/>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130"/>
      <c r="C32" s="130"/>
      <c r="D32" s="130"/>
      <c r="E32" s="130"/>
      <c r="F32" s="130"/>
      <c r="G32" s="130"/>
      <c r="H32" s="130"/>
      <c r="I32" s="130"/>
      <c r="J32" s="130"/>
      <c r="K32" s="130"/>
      <c r="L32" s="130"/>
      <c r="M32" s="37"/>
      <c r="O32" s="20" t="s">
        <v>54</v>
      </c>
      <c r="AN32" s="1" t="e">
        <f>AN31+1</f>
        <v>#REF!</v>
      </c>
    </row>
    <row r="33" spans="1:38" ht="100.5" customHeight="1" thickBot="1">
      <c r="A33" s="138"/>
      <c r="B33" s="172" t="s">
        <v>31</v>
      </c>
      <c r="C33" s="173" t="s">
        <v>32</v>
      </c>
      <c r="D33" s="173" t="str">
        <f>F19</f>
        <v>N° de acciones de acciones gestionadas en el periodo</v>
      </c>
      <c r="E33" s="173" t="str">
        <f>F20</f>
        <v>N° total de  acciones de mejora identificadas y programadas</v>
      </c>
      <c r="F33" s="174" t="s">
        <v>89</v>
      </c>
      <c r="G33" s="175" t="s">
        <v>93</v>
      </c>
      <c r="J33" s="130"/>
      <c r="K33" s="130"/>
      <c r="L33" s="130"/>
      <c r="M33" s="136"/>
      <c r="O33" s="20" t="s">
        <v>55</v>
      </c>
      <c r="AI33"/>
      <c r="AL33" s="1"/>
    </row>
    <row r="34" spans="1:38" ht="27" customHeight="1">
      <c r="A34" s="138"/>
      <c r="B34" s="155" t="s">
        <v>33</v>
      </c>
      <c r="C34" s="154">
        <v>0</v>
      </c>
      <c r="D34" s="176">
        <v>0</v>
      </c>
      <c r="E34" s="176">
        <v>0</v>
      </c>
      <c r="F34" s="229" t="e">
        <f>E34/D34</f>
        <v>#DIV/0!</v>
      </c>
      <c r="G34" s="223" t="e">
        <f>F34</f>
        <v>#DIV/0!</v>
      </c>
      <c r="J34" s="130"/>
      <c r="K34" s="130"/>
      <c r="L34" s="130"/>
      <c r="M34" s="136"/>
      <c r="O34" s="71" t="s">
        <v>65</v>
      </c>
      <c r="AI34"/>
      <c r="AL34" s="1"/>
    </row>
    <row r="35" spans="1:38" ht="27" customHeight="1">
      <c r="A35" s="138"/>
      <c r="B35" s="150" t="s">
        <v>34</v>
      </c>
      <c r="C35" s="167">
        <v>1</v>
      </c>
      <c r="D35" s="186">
        <v>5</v>
      </c>
      <c r="E35" s="187">
        <v>5</v>
      </c>
      <c r="F35" s="165">
        <f>E35/D35</f>
        <v>1</v>
      </c>
      <c r="G35" s="161">
        <f>+F35</f>
        <v>1</v>
      </c>
      <c r="J35" s="130"/>
      <c r="K35" s="130"/>
      <c r="L35" s="130">
        <v>0</v>
      </c>
      <c r="M35" s="136"/>
      <c r="O35" s="71" t="s">
        <v>66</v>
      </c>
      <c r="AI35"/>
      <c r="AL35" s="1"/>
    </row>
    <row r="36" spans="1:38" ht="27" customHeight="1">
      <c r="A36" s="138"/>
      <c r="B36" s="150" t="s">
        <v>35</v>
      </c>
      <c r="C36" s="167">
        <v>1</v>
      </c>
      <c r="D36" s="186">
        <v>4</v>
      </c>
      <c r="E36" s="187">
        <v>4</v>
      </c>
      <c r="F36" s="165">
        <f>E36/D36</f>
        <v>1</v>
      </c>
      <c r="G36" s="161">
        <f>F36</f>
        <v>1</v>
      </c>
      <c r="J36" s="130"/>
      <c r="K36" s="130"/>
      <c r="L36" s="130"/>
      <c r="M36" s="136"/>
      <c r="O36" s="21" t="s">
        <v>69</v>
      </c>
      <c r="AI36"/>
      <c r="AL36" s="1"/>
    </row>
    <row r="37" spans="1:38" ht="27" customHeight="1" thickBot="1">
      <c r="A37" s="138"/>
      <c r="B37" s="145" t="s">
        <v>36</v>
      </c>
      <c r="C37" s="164">
        <v>1</v>
      </c>
      <c r="D37" s="180">
        <v>4</v>
      </c>
      <c r="E37" s="180">
        <v>4</v>
      </c>
      <c r="F37" s="162">
        <f>E37/D37</f>
        <v>1</v>
      </c>
      <c r="G37" s="230">
        <f>F37</f>
        <v>1</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95</v>
      </c>
    </row>
    <row r="42" spans="1:15" ht="13.5" thickBot="1">
      <c r="A42" s="2"/>
      <c r="B42" s="130"/>
      <c r="C42" s="130"/>
      <c r="D42" s="130"/>
      <c r="E42" s="130"/>
      <c r="F42" s="130"/>
      <c r="G42" s="130"/>
      <c r="H42" s="130"/>
      <c r="I42" s="130"/>
      <c r="J42" s="130"/>
      <c r="K42" s="130"/>
      <c r="L42" s="130"/>
      <c r="M42" s="37"/>
      <c r="O42" s="130" t="s">
        <v>85</v>
      </c>
    </row>
    <row r="43" spans="1:40" ht="13.5" customHeight="1" thickBot="1">
      <c r="A43" s="320" t="s">
        <v>37</v>
      </c>
      <c r="B43" s="321"/>
      <c r="C43" s="321"/>
      <c r="D43" s="321"/>
      <c r="E43" s="321"/>
      <c r="F43" s="321"/>
      <c r="G43" s="321"/>
      <c r="H43" s="321"/>
      <c r="I43" s="321"/>
      <c r="J43" s="321"/>
      <c r="K43" s="321"/>
      <c r="L43" s="321"/>
      <c r="M43" s="322"/>
      <c r="O43" s="130" t="s">
        <v>109</v>
      </c>
      <c r="AN43" s="1" t="e">
        <f>#REF!+1</f>
        <v>#REF!</v>
      </c>
    </row>
    <row r="44" spans="1:40" ht="13.5" thickBot="1">
      <c r="A44" s="2"/>
      <c r="B44" s="130"/>
      <c r="C44" s="130"/>
      <c r="D44" s="130"/>
      <c r="E44" s="130"/>
      <c r="F44" s="130"/>
      <c r="G44" s="130"/>
      <c r="H44" s="130"/>
      <c r="I44" s="130"/>
      <c r="J44" s="130"/>
      <c r="K44" s="130"/>
      <c r="L44" s="130"/>
      <c r="M44" s="37"/>
      <c r="O44" s="130" t="s">
        <v>110</v>
      </c>
      <c r="AN44" s="1" t="e">
        <f aca="true" t="shared" si="0" ref="AN44:AN54">AN43+1</f>
        <v>#REF!</v>
      </c>
    </row>
    <row r="45" spans="1:40" ht="25.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288</v>
      </c>
    </row>
    <row r="47" spans="1:40" ht="40.5" customHeight="1" thickBot="1">
      <c r="A47" s="10" t="s">
        <v>33</v>
      </c>
      <c r="B47" s="317" t="s">
        <v>299</v>
      </c>
      <c r="C47" s="428"/>
      <c r="D47" s="428"/>
      <c r="E47" s="429"/>
      <c r="F47" s="28"/>
      <c r="G47" s="74" t="s">
        <v>249</v>
      </c>
      <c r="H47" s="317"/>
      <c r="I47" s="318"/>
      <c r="J47" s="318"/>
      <c r="K47" s="318"/>
      <c r="L47" s="318"/>
      <c r="M47" s="319"/>
      <c r="O47" s="1" t="s">
        <v>111</v>
      </c>
      <c r="AN47" s="1" t="e">
        <f>AN45+1</f>
        <v>#REF!</v>
      </c>
    </row>
    <row r="48" spans="1:40" ht="100.5" customHeight="1" thickBot="1">
      <c r="A48" s="10" t="s">
        <v>34</v>
      </c>
      <c r="B48" s="317" t="s">
        <v>325</v>
      </c>
      <c r="C48" s="318"/>
      <c r="D48" s="318"/>
      <c r="E48" s="319"/>
      <c r="F48" s="28"/>
      <c r="G48" s="74" t="s">
        <v>249</v>
      </c>
      <c r="H48" s="309"/>
      <c r="I48" s="310"/>
      <c r="J48" s="310"/>
      <c r="K48" s="310"/>
      <c r="L48" s="310"/>
      <c r="M48" s="311"/>
      <c r="AN48" s="1" t="e">
        <f>AN47+1</f>
        <v>#REF!</v>
      </c>
    </row>
    <row r="49" spans="1:40" ht="71.25" customHeight="1" thickBot="1">
      <c r="A49" s="10" t="s">
        <v>41</v>
      </c>
      <c r="B49" s="317" t="s">
        <v>343</v>
      </c>
      <c r="C49" s="318"/>
      <c r="D49" s="318"/>
      <c r="E49" s="319"/>
      <c r="F49" s="28"/>
      <c r="G49" s="74" t="s">
        <v>249</v>
      </c>
      <c r="H49" s="309"/>
      <c r="I49" s="310"/>
      <c r="J49" s="310"/>
      <c r="K49" s="310"/>
      <c r="L49" s="310"/>
      <c r="M49" s="311"/>
      <c r="AN49" s="1" t="e">
        <f>#REF!+1</f>
        <v>#REF!</v>
      </c>
    </row>
    <row r="50" spans="1:40" ht="40.5" customHeight="1" thickBot="1">
      <c r="A50" s="10" t="s">
        <v>36</v>
      </c>
      <c r="B50" s="306" t="s">
        <v>366</v>
      </c>
      <c r="C50" s="307"/>
      <c r="D50" s="307"/>
      <c r="E50" s="308"/>
      <c r="F50" s="28"/>
      <c r="G50" s="74" t="s">
        <v>249</v>
      </c>
      <c r="H50" s="309"/>
      <c r="I50" s="310"/>
      <c r="J50" s="310"/>
      <c r="K50" s="310"/>
      <c r="L50" s="310"/>
      <c r="M50" s="311"/>
      <c r="AN50" s="1" t="e">
        <f>AN49+1</f>
        <v>#REF!</v>
      </c>
    </row>
    <row r="51" spans="1:40" ht="40.5" customHeight="1" thickBot="1">
      <c r="A51" s="10" t="s">
        <v>42</v>
      </c>
      <c r="B51" s="436" t="s">
        <v>367</v>
      </c>
      <c r="C51" s="436"/>
      <c r="D51" s="436"/>
      <c r="E51" s="436"/>
      <c r="F51" s="28"/>
      <c r="G51" s="28"/>
      <c r="H51" s="309"/>
      <c r="I51" s="310"/>
      <c r="J51" s="310"/>
      <c r="K51" s="310"/>
      <c r="L51" s="310"/>
      <c r="M51" s="311"/>
      <c r="AN51" s="1" t="e">
        <f>#REF!+1</f>
        <v>#REF!</v>
      </c>
    </row>
    <row r="52" spans="1:40" ht="24.75" customHeight="1">
      <c r="A52" s="130"/>
      <c r="B52" s="304"/>
      <c r="C52" s="304"/>
      <c r="D52" s="304"/>
      <c r="E52" s="304"/>
      <c r="F52" s="304"/>
      <c r="G52" s="304"/>
      <c r="H52" s="304"/>
      <c r="I52" s="304"/>
      <c r="J52" s="304"/>
      <c r="K52" s="304"/>
      <c r="L52" s="304"/>
      <c r="M52" s="304"/>
      <c r="AN52" s="1" t="e">
        <f t="shared" si="0"/>
        <v>#REF!</v>
      </c>
    </row>
    <row r="53" spans="1:40" ht="24.75" customHeight="1" hidden="1">
      <c r="A53" s="130"/>
      <c r="B53" s="304"/>
      <c r="C53" s="304"/>
      <c r="D53" s="304"/>
      <c r="E53" s="304"/>
      <c r="F53" s="304"/>
      <c r="G53" s="304"/>
      <c r="H53" s="304"/>
      <c r="I53" s="304"/>
      <c r="J53" s="304"/>
      <c r="K53" s="304"/>
      <c r="L53" s="304"/>
      <c r="M53" s="304"/>
      <c r="AN53" s="1" t="e">
        <f t="shared" si="0"/>
        <v>#REF!</v>
      </c>
    </row>
    <row r="54" spans="1:40" ht="24.75" customHeight="1" hidden="1">
      <c r="A54" s="130"/>
      <c r="B54" s="304"/>
      <c r="C54" s="304"/>
      <c r="D54" s="304"/>
      <c r="E54" s="304"/>
      <c r="F54" s="304"/>
      <c r="G54" s="304"/>
      <c r="H54" s="304"/>
      <c r="I54" s="304"/>
      <c r="J54" s="304"/>
      <c r="K54" s="304"/>
      <c r="L54" s="304"/>
      <c r="M54" s="304"/>
      <c r="AN54" s="1" t="e">
        <f t="shared" si="0"/>
        <v>#REF!</v>
      </c>
    </row>
    <row r="55" spans="1:13" ht="24.75" customHeight="1" hidden="1">
      <c r="A55" s="130"/>
      <c r="B55" s="304"/>
      <c r="C55" s="304"/>
      <c r="D55" s="304"/>
      <c r="E55" s="304"/>
      <c r="F55" s="304"/>
      <c r="G55" s="304"/>
      <c r="H55" s="304"/>
      <c r="I55" s="304"/>
      <c r="J55" s="304"/>
      <c r="K55" s="304"/>
      <c r="L55" s="304"/>
      <c r="M55" s="304"/>
    </row>
    <row r="56" spans="1:13" ht="24.75" customHeight="1" hidden="1">
      <c r="A56" s="130"/>
      <c r="B56" s="304"/>
      <c r="C56" s="304"/>
      <c r="D56" s="304"/>
      <c r="E56" s="304"/>
      <c r="F56" s="304"/>
      <c r="G56" s="304"/>
      <c r="H56" s="304"/>
      <c r="I56" s="304"/>
      <c r="J56" s="304"/>
      <c r="K56" s="304"/>
      <c r="L56" s="304"/>
      <c r="M56" s="304"/>
    </row>
    <row r="57" spans="1:13" ht="12.75" hidden="1">
      <c r="A57" s="130"/>
      <c r="B57" s="130"/>
      <c r="C57" s="130"/>
      <c r="D57" s="130"/>
      <c r="E57" s="130"/>
      <c r="F57" s="130"/>
      <c r="G57" s="130"/>
      <c r="H57" s="130"/>
      <c r="I57" s="130"/>
      <c r="J57" s="130"/>
      <c r="K57" s="130"/>
      <c r="L57" s="130"/>
      <c r="M57" s="130"/>
    </row>
    <row r="72" spans="2:11" ht="15" hidden="1">
      <c r="B72" s="130"/>
      <c r="C72" s="130"/>
      <c r="D72" s="130"/>
      <c r="E72" s="130"/>
      <c r="F72" s="305"/>
      <c r="G72" s="305"/>
      <c r="H72" s="305"/>
      <c r="I72" s="11" t="s">
        <v>43</v>
      </c>
      <c r="K72" s="12"/>
    </row>
    <row r="73" spans="2:11" ht="15" hidden="1">
      <c r="B73" s="130"/>
      <c r="C73" s="130"/>
      <c r="D73" s="130"/>
      <c r="E73" s="130"/>
      <c r="F73" s="305"/>
      <c r="G73" s="305"/>
      <c r="H73" s="305"/>
      <c r="I73" s="11" t="s">
        <v>44</v>
      </c>
      <c r="K73" s="12"/>
    </row>
    <row r="74" spans="2:11" ht="15" hidden="1">
      <c r="B74" s="130"/>
      <c r="C74" s="130"/>
      <c r="D74" s="130"/>
      <c r="E74" s="130"/>
      <c r="F74" s="305"/>
      <c r="G74" s="305"/>
      <c r="H74" s="305"/>
      <c r="I74" s="11" t="s">
        <v>45</v>
      </c>
      <c r="K74" s="12"/>
    </row>
    <row r="75" spans="2:11" ht="15" hidden="1">
      <c r="B75" s="130"/>
      <c r="C75" s="130"/>
      <c r="D75" s="130"/>
      <c r="E75" s="130"/>
      <c r="F75" s="305"/>
      <c r="G75" s="305"/>
      <c r="H75" s="305"/>
      <c r="K75" s="12"/>
    </row>
    <row r="76" spans="2:11" ht="15" hidden="1">
      <c r="B76" s="130"/>
      <c r="C76" s="130"/>
      <c r="D76" s="130"/>
      <c r="E76" s="130"/>
      <c r="F76" s="305"/>
      <c r="G76" s="305"/>
      <c r="H76" s="305"/>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9">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L27:M29"/>
    <mergeCell ref="D28:E28"/>
    <mergeCell ref="I28:K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'GTH-09 Evaluación ACPM'!#REF!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$O$41:$O$42</formula1>
    </dataValidation>
    <dataValidation type="list" allowBlank="1" showInputMessage="1" showErrorMessage="1" sqref="C7:H7">
      <formula1>$O$22:$O$37</formula1>
    </dataValidation>
    <dataValidation type="list" allowBlank="1" showInputMessage="1" showErrorMessage="1" sqref="C9:M9">
      <formula1>$O$38:$O$40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B25 D23">
      <formula1>$O$11:$O$16</formula1>
    </dataValidation>
    <dataValidation type="list" allowBlank="1" showInputMessage="1" showErrorMessage="1" sqref="C14:M14">
      <formula1>$O$43:$O$47</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2019-10-08T19:06:33Z</cp:lastPrinted>
  <dcterms:created xsi:type="dcterms:W3CDTF">2015-05-25T16:17:38Z</dcterms:created>
  <dcterms:modified xsi:type="dcterms:W3CDTF">2020-12-21T22:57:13Z</dcterms:modified>
  <cp:category/>
  <cp:version/>
  <cp:contentType/>
  <cp:contentStatus/>
</cp:coreProperties>
</file>