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olo\120_oap\IDEP2022\120_19_INFORMES\10_Informes Seguimiento Gestión\Mapa de Riesgo por Procesos 2022\"/>
    </mc:Choice>
  </mc:AlternateContent>
  <bookViews>
    <workbookView xWindow="0" yWindow="0" windowWidth="20490" windowHeight="7620" activeTab="2"/>
  </bookViews>
  <sheets>
    <sheet name="Portada" sheetId="1" r:id="rId1"/>
    <sheet name="Riesg Gestión" sheetId="2" r:id="rId2"/>
    <sheet name="Riesg Corrupc" sheetId="3" r:id="rId3"/>
    <sheet name="Tabla Impacto" sheetId="4" r:id="rId4"/>
    <sheet name="Tabla probabilidad" sheetId="5" r:id="rId5"/>
    <sheet name="Tabla Valoración controles" sheetId="6" r:id="rId6"/>
    <sheet name="Opciones Tratamiento" sheetId="7" r:id="rId7"/>
    <sheet name="Hoja1" sheetId="8" state="hidden" r:id="rId8"/>
  </sheets>
  <definedNames>
    <definedName name="_xlnm._FilterDatabase" localSheetId="2" hidden="1">'Riesg Corrupc'!$A$12:$BJ$12</definedName>
    <definedName name="_xlnm._FilterDatabase" localSheetId="1" hidden="1">'Riesg Gestión'!$A$10:$BH$58</definedName>
  </definedNames>
  <calcPr calcId="162913"/>
  <extLst>
    <ext uri="GoogleSheetsCustomDataVersion1">
      <go:sheetsCustomData xmlns:go="http://customooxmlschemas.google.com/" r:id="rId13" roundtripDataSignature="AMtx7mgPBANS9gjMykaOQ48fL534z/iosA=="/>
    </ext>
  </extLst>
</workbook>
</file>

<file path=xl/calcChain.xml><?xml version="1.0" encoding="utf-8"?>
<calcChain xmlns="http://schemas.openxmlformats.org/spreadsheetml/2006/main">
  <c r="F152" i="4" l="1"/>
  <c r="F151" i="4"/>
  <c r="F150" i="4"/>
  <c r="F149" i="4"/>
  <c r="F148" i="4"/>
  <c r="F147" i="4"/>
  <c r="F146" i="4"/>
  <c r="F145" i="4"/>
  <c r="F144" i="4"/>
  <c r="F143" i="4"/>
  <c r="F142" i="4"/>
  <c r="F141" i="4"/>
  <c r="U58" i="2"/>
  <c r="R58" i="2"/>
  <c r="I58" i="2"/>
  <c r="J58" i="2" s="1"/>
  <c r="U57" i="2"/>
  <c r="R57" i="2"/>
  <c r="I57" i="2"/>
  <c r="U56" i="2"/>
  <c r="R56" i="2"/>
  <c r="I56" i="2"/>
  <c r="J56" i="2" s="1"/>
  <c r="AC55" i="2"/>
  <c r="AB55" i="2" s="1"/>
  <c r="U55" i="2"/>
  <c r="Y55" i="2" s="1"/>
  <c r="R55" i="2"/>
  <c r="Y54" i="2"/>
  <c r="U54" i="2"/>
  <c r="R54" i="2"/>
  <c r="AC54" i="2" s="1"/>
  <c r="AB54" i="2" s="1"/>
  <c r="U53" i="2"/>
  <c r="R53" i="2"/>
  <c r="I53" i="2"/>
  <c r="U52" i="2"/>
  <c r="R52" i="2"/>
  <c r="J52" i="2"/>
  <c r="I52" i="2"/>
  <c r="U51" i="2"/>
  <c r="R51" i="2"/>
  <c r="I51" i="2"/>
  <c r="J51" i="2" s="1"/>
  <c r="Y51" i="2" s="1"/>
  <c r="U50" i="2"/>
  <c r="R50" i="2"/>
  <c r="I50" i="2"/>
  <c r="J50" i="2" s="1"/>
  <c r="U49" i="2"/>
  <c r="R49" i="2"/>
  <c r="AC49" i="2" s="1"/>
  <c r="AB49" i="2" s="1"/>
  <c r="U48" i="2"/>
  <c r="R48" i="2"/>
  <c r="AC48" i="2" s="1"/>
  <c r="AB48" i="2" s="1"/>
  <c r="U47" i="2"/>
  <c r="R47" i="2"/>
  <c r="I47" i="2"/>
  <c r="J47" i="2" s="1"/>
  <c r="Y47" i="2" s="1"/>
  <c r="U46" i="2"/>
  <c r="R46" i="2"/>
  <c r="I46" i="2"/>
  <c r="J46" i="2" s="1"/>
  <c r="U45" i="2"/>
  <c r="R45" i="2"/>
  <c r="I45" i="2"/>
  <c r="J45" i="2" s="1"/>
  <c r="Y45" i="2" s="1"/>
  <c r="AA45" i="2" s="1"/>
  <c r="U44" i="2"/>
  <c r="R44" i="2"/>
  <c r="U43" i="2"/>
  <c r="R43" i="2"/>
  <c r="U42" i="2"/>
  <c r="R42" i="2"/>
  <c r="I42" i="2"/>
  <c r="J42" i="2" s="1"/>
  <c r="U41" i="2"/>
  <c r="R41" i="2"/>
  <c r="AC41" i="2" s="1"/>
  <c r="AB41" i="2" s="1"/>
  <c r="U40" i="2"/>
  <c r="R40" i="2"/>
  <c r="AC40" i="2" s="1"/>
  <c r="AB40" i="2" s="1"/>
  <c r="U39" i="2"/>
  <c r="R39" i="2"/>
  <c r="I39" i="2"/>
  <c r="J39" i="2" s="1"/>
  <c r="Y39" i="2" s="1"/>
  <c r="U38" i="2"/>
  <c r="R38" i="2"/>
  <c r="U37" i="2"/>
  <c r="R37" i="2"/>
  <c r="U36" i="2"/>
  <c r="R36" i="2"/>
  <c r="I36" i="2"/>
  <c r="J36" i="2" s="1"/>
  <c r="U35" i="2"/>
  <c r="R35" i="2"/>
  <c r="AC35" i="2" s="1"/>
  <c r="AB35" i="2" s="1"/>
  <c r="AC34" i="2"/>
  <c r="AB34" i="2" s="1"/>
  <c r="U34" i="2"/>
  <c r="Y34" i="2" s="1"/>
  <c r="R34" i="2"/>
  <c r="U33" i="2"/>
  <c r="R33" i="2"/>
  <c r="I33" i="2"/>
  <c r="J33" i="2" s="1"/>
  <c r="U32" i="2"/>
  <c r="R32" i="2"/>
  <c r="U31" i="2"/>
  <c r="R31" i="2"/>
  <c r="U30" i="2"/>
  <c r="R30" i="2"/>
  <c r="I30" i="2"/>
  <c r="J30" i="2" s="1"/>
  <c r="AC29" i="2"/>
  <c r="AB29" i="2"/>
  <c r="U29" i="2"/>
  <c r="Y29" i="2" s="1"/>
  <c r="AC28" i="2"/>
  <c r="AB28" i="2" s="1"/>
  <c r="U28" i="2"/>
  <c r="Y28" i="2" s="1"/>
  <c r="AA27" i="2"/>
  <c r="U27" i="2"/>
  <c r="I27" i="2"/>
  <c r="J27" i="2" s="1"/>
  <c r="Y27" i="2" s="1"/>
  <c r="Z27" i="2" s="1"/>
  <c r="Y26" i="2"/>
  <c r="U26" i="2"/>
  <c r="R26" i="2"/>
  <c r="AC26" i="2" s="1"/>
  <c r="AB26" i="2" s="1"/>
  <c r="U25" i="2"/>
  <c r="R25" i="2"/>
  <c r="I25" i="2"/>
  <c r="U24" i="2"/>
  <c r="R24" i="2"/>
  <c r="AC24" i="2" s="1"/>
  <c r="AB24" i="2" s="1"/>
  <c r="N24" i="2"/>
  <c r="I24" i="2"/>
  <c r="O24" i="2" s="1"/>
  <c r="U23" i="2"/>
  <c r="R23" i="2"/>
  <c r="U22" i="2"/>
  <c r="R22" i="2"/>
  <c r="N22" i="2"/>
  <c r="I22" i="2"/>
  <c r="J22" i="2" s="1"/>
  <c r="U21" i="2"/>
  <c r="R21" i="2"/>
  <c r="Y21" i="2" s="1"/>
  <c r="U20" i="2"/>
  <c r="R20" i="2"/>
  <c r="U19" i="2"/>
  <c r="Y19" i="2" s="1"/>
  <c r="R19" i="2"/>
  <c r="AC19" i="2" s="1"/>
  <c r="AB19" i="2" s="1"/>
  <c r="U18" i="2"/>
  <c r="R18" i="2"/>
  <c r="AC18" i="2" s="1"/>
  <c r="AB18" i="2" s="1"/>
  <c r="U17" i="2"/>
  <c r="R17" i="2"/>
  <c r="I17" i="2"/>
  <c r="U16" i="2"/>
  <c r="R16" i="2"/>
  <c r="I16" i="2"/>
  <c r="J16" i="2" s="1"/>
  <c r="U15" i="2"/>
  <c r="R15" i="2"/>
  <c r="U14" i="2"/>
  <c r="R14" i="2"/>
  <c r="AC14" i="2" s="1"/>
  <c r="AB14" i="2" s="1"/>
  <c r="U13" i="2"/>
  <c r="R13" i="2"/>
  <c r="I13" i="2"/>
  <c r="U12" i="2"/>
  <c r="R12" i="2"/>
  <c r="I12" i="2"/>
  <c r="J12" i="2" s="1"/>
  <c r="Y12" i="2" s="1"/>
  <c r="AA12" i="2" s="1"/>
  <c r="U11" i="2"/>
  <c r="R11" i="2"/>
  <c r="I11" i="2"/>
  <c r="M24" i="1"/>
  <c r="L24" i="1"/>
  <c r="K24" i="1"/>
  <c r="J24" i="1"/>
  <c r="I24" i="1"/>
  <c r="H24" i="1"/>
  <c r="G24" i="1"/>
  <c r="F24" i="1"/>
  <c r="E24" i="1"/>
  <c r="D24" i="1"/>
  <c r="C24" i="1"/>
  <c r="B24" i="1"/>
  <c r="N23" i="1"/>
  <c r="N22" i="1"/>
  <c r="N21" i="1"/>
  <c r="N20" i="1"/>
  <c r="N19" i="1"/>
  <c r="N18" i="1"/>
  <c r="N17" i="1"/>
  <c r="N16" i="1"/>
  <c r="N15" i="1"/>
  <c r="N14" i="1"/>
  <c r="N13" i="1"/>
  <c r="N12" i="1"/>
  <c r="N11" i="1"/>
  <c r="N10" i="1"/>
  <c r="H141" i="4"/>
  <c r="B154" i="4"/>
  <c r="B152" i="4"/>
  <c r="B153" i="4"/>
  <c r="AA34" i="2" l="1"/>
  <c r="Z34" i="2"/>
  <c r="AD34" i="2" s="1"/>
  <c r="J24" i="2"/>
  <c r="Y24" i="2" s="1"/>
  <c r="Y35" i="2"/>
  <c r="AA35" i="2" s="1"/>
  <c r="Y40" i="2"/>
  <c r="Y41" i="2"/>
  <c r="AA41" i="2" s="1"/>
  <c r="Y48" i="2"/>
  <c r="Y49" i="2"/>
  <c r="AA49" i="2" s="1"/>
  <c r="Y14" i="2"/>
  <c r="O22" i="2"/>
  <c r="Y18" i="2"/>
  <c r="Y33" i="2"/>
  <c r="AA33" i="2" s="1"/>
  <c r="L57" i="2"/>
  <c r="M57" i="2" s="1"/>
  <c r="N57" i="2" s="1"/>
  <c r="AC57" i="2" s="1"/>
  <c r="AB57" i="2" s="1"/>
  <c r="L53" i="2"/>
  <c r="M53" i="2" s="1"/>
  <c r="N53" i="2" s="1"/>
  <c r="AC53" i="2" s="1"/>
  <c r="AB53" i="2" s="1"/>
  <c r="L51" i="2"/>
  <c r="M51" i="2" s="1"/>
  <c r="N51" i="2" s="1"/>
  <c r="AC51" i="2" s="1"/>
  <c r="AB51" i="2" s="1"/>
  <c r="L58" i="2"/>
  <c r="M58" i="2" s="1"/>
  <c r="L52" i="2"/>
  <c r="M52" i="2" s="1"/>
  <c r="L47" i="2"/>
  <c r="M47" i="2" s="1"/>
  <c r="N47" i="2" s="1"/>
  <c r="AC47" i="2" s="1"/>
  <c r="AB47" i="2" s="1"/>
  <c r="L45" i="2"/>
  <c r="M45" i="2" s="1"/>
  <c r="L39" i="2"/>
  <c r="M39" i="2" s="1"/>
  <c r="N39" i="2" s="1"/>
  <c r="AC39" i="2" s="1"/>
  <c r="AB39" i="2" s="1"/>
  <c r="L33" i="2"/>
  <c r="M33" i="2" s="1"/>
  <c r="L24" i="2"/>
  <c r="L42" i="2"/>
  <c r="M42" i="2" s="1"/>
  <c r="L25" i="2"/>
  <c r="L13" i="2"/>
  <c r="M13" i="2" s="1"/>
  <c r="N13" i="2" s="1"/>
  <c r="AC13" i="2" s="1"/>
  <c r="AB13" i="2" s="1"/>
  <c r="L56" i="2"/>
  <c r="M56" i="2" s="1"/>
  <c r="L50" i="2"/>
  <c r="M50" i="2" s="1"/>
  <c r="L36" i="2"/>
  <c r="M36" i="2" s="1"/>
  <c r="L22" i="2"/>
  <c r="L17" i="2"/>
  <c r="M17" i="2" s="1"/>
  <c r="N17" i="2" s="1"/>
  <c r="AC17" i="2" s="1"/>
  <c r="AB17" i="2" s="1"/>
  <c r="L16" i="2"/>
  <c r="M16" i="2" s="1"/>
  <c r="L11" i="2"/>
  <c r="M11" i="2" s="1"/>
  <c r="N11" i="2" s="1"/>
  <c r="AC11" i="2" s="1"/>
  <c r="AB11" i="2" s="1"/>
  <c r="L30" i="2"/>
  <c r="M30" i="2" s="1"/>
  <c r="L12" i="2"/>
  <c r="M12" i="2" s="1"/>
  <c r="L46" i="2"/>
  <c r="M46" i="2" s="1"/>
  <c r="L27" i="2"/>
  <c r="M27" i="2" s="1"/>
  <c r="N27" i="2" s="1"/>
  <c r="AC27" i="2" s="1"/>
  <c r="AB27" i="2" s="1"/>
  <c r="AD27" i="2" s="1"/>
  <c r="Z19" i="2"/>
  <c r="AD19" i="2" s="1"/>
  <c r="AA19" i="2"/>
  <c r="Z21" i="2"/>
  <c r="AA21" i="2"/>
  <c r="AA24" i="2"/>
  <c r="Z24" i="2"/>
  <c r="AD24" i="2" s="1"/>
  <c r="Z28" i="2"/>
  <c r="AD28" i="2" s="1"/>
  <c r="AA28" i="2"/>
  <c r="Y30" i="2"/>
  <c r="AC43" i="2"/>
  <c r="AB43" i="2" s="1"/>
  <c r="Y43" i="2"/>
  <c r="AA47" i="2"/>
  <c r="Z47" i="2"/>
  <c r="Y52" i="2"/>
  <c r="AC20" i="2"/>
  <c r="AB20" i="2" s="1"/>
  <c r="Y20" i="2"/>
  <c r="Z26" i="2"/>
  <c r="AD26" i="2" s="1"/>
  <c r="AA26" i="2"/>
  <c r="AA40" i="2"/>
  <c r="Z40" i="2"/>
  <c r="AD40" i="2" s="1"/>
  <c r="Z14" i="2"/>
  <c r="AD14" i="2" s="1"/>
  <c r="AA14" i="2"/>
  <c r="Z18" i="2"/>
  <c r="AD18" i="2" s="1"/>
  <c r="AA18" i="2"/>
  <c r="Z45" i="2"/>
  <c r="AA48" i="2"/>
  <c r="Z48" i="2"/>
  <c r="AD48" i="2" s="1"/>
  <c r="AA51" i="2"/>
  <c r="Z51" i="2"/>
  <c r="J53" i="2"/>
  <c r="Y53" i="2" s="1"/>
  <c r="N24" i="1"/>
  <c r="J11" i="2"/>
  <c r="Y11" i="2" s="1"/>
  <c r="Z12" i="2"/>
  <c r="AC15" i="2"/>
  <c r="AB15" i="2" s="1"/>
  <c r="Y15" i="2"/>
  <c r="AA29" i="2"/>
  <c r="Z29" i="2"/>
  <c r="AD29" i="2" s="1"/>
  <c r="AA39" i="2"/>
  <c r="Z39" i="2"/>
  <c r="AA55" i="2"/>
  <c r="Z55" i="2"/>
  <c r="AD55" i="2" s="1"/>
  <c r="AC31" i="2"/>
  <c r="AB31" i="2" s="1"/>
  <c r="Y31" i="2"/>
  <c r="Y36" i="2"/>
  <c r="J17" i="2"/>
  <c r="Y17" i="2" s="1"/>
  <c r="J25" i="2"/>
  <c r="Y25" i="2" s="1"/>
  <c r="AC32" i="2"/>
  <c r="AB32" i="2" s="1"/>
  <c r="Y32" i="2"/>
  <c r="Z35" i="2"/>
  <c r="AD35" i="2" s="1"/>
  <c r="O57" i="2"/>
  <c r="Y58" i="2"/>
  <c r="Y16" i="2"/>
  <c r="AC21" i="2"/>
  <c r="AB21" i="2" s="1"/>
  <c r="AC44" i="2"/>
  <c r="AB44" i="2" s="1"/>
  <c r="Y44" i="2"/>
  <c r="AA54" i="2"/>
  <c r="Z54" i="2"/>
  <c r="AD54" i="2" s="1"/>
  <c r="J13" i="2"/>
  <c r="Y13" i="2" s="1"/>
  <c r="AC23" i="2"/>
  <c r="AB23" i="2" s="1"/>
  <c r="Y23" i="2"/>
  <c r="AC38" i="2"/>
  <c r="AB38" i="2" s="1"/>
  <c r="Y38" i="2"/>
  <c r="Z41" i="2"/>
  <c r="AD41" i="2" s="1"/>
  <c r="Y42" i="2"/>
  <c r="Y46" i="2"/>
  <c r="Z49" i="2"/>
  <c r="AD49" i="2" s="1"/>
  <c r="J57" i="2"/>
  <c r="Y57" i="2" s="1"/>
  <c r="AC22" i="2"/>
  <c r="AB22" i="2" s="1"/>
  <c r="Y22" i="2"/>
  <c r="AC37" i="2"/>
  <c r="AB37" i="2" s="1"/>
  <c r="Y37" i="2"/>
  <c r="Y50" i="2"/>
  <c r="Y56" i="2"/>
  <c r="Z33" i="2" l="1"/>
  <c r="AD21" i="2"/>
  <c r="O51" i="2"/>
  <c r="O47" i="2"/>
  <c r="O13" i="2"/>
  <c r="O53" i="2"/>
  <c r="AD47" i="2"/>
  <c r="O27" i="2"/>
  <c r="AD39" i="2"/>
  <c r="O11" i="2"/>
  <c r="AD51" i="2"/>
  <c r="O17" i="2"/>
  <c r="Z11" i="2"/>
  <c r="AD11" i="2" s="1"/>
  <c r="AA11" i="2"/>
  <c r="N36" i="2"/>
  <c r="AC36" i="2" s="1"/>
  <c r="AB36" i="2" s="1"/>
  <c r="O36" i="2"/>
  <c r="AA56" i="2"/>
  <c r="Z56" i="2"/>
  <c r="Z38" i="2"/>
  <c r="AD38" i="2" s="1"/>
  <c r="AA38" i="2"/>
  <c r="Z16" i="2"/>
  <c r="AA16" i="2"/>
  <c r="Z31" i="2"/>
  <c r="AD31" i="2" s="1"/>
  <c r="AA31" i="2"/>
  <c r="O39" i="2"/>
  <c r="AA52" i="2"/>
  <c r="Z52" i="2"/>
  <c r="AA43" i="2"/>
  <c r="Z43" i="2"/>
  <c r="AD43" i="2" s="1"/>
  <c r="AA30" i="2"/>
  <c r="Z30" i="2"/>
  <c r="N46" i="2"/>
  <c r="AC46" i="2" s="1"/>
  <c r="AB46" i="2" s="1"/>
  <c r="O46" i="2"/>
  <c r="N16" i="2"/>
  <c r="AC16" i="2" s="1"/>
  <c r="AB16" i="2" s="1"/>
  <c r="O16" i="2"/>
  <c r="N50" i="2"/>
  <c r="AC50" i="2" s="1"/>
  <c r="AB50" i="2" s="1"/>
  <c r="O50" i="2"/>
  <c r="N42" i="2"/>
  <c r="AC42" i="2" s="1"/>
  <c r="AB42" i="2" s="1"/>
  <c r="O42" i="2"/>
  <c r="N45" i="2"/>
  <c r="AC45" i="2" s="1"/>
  <c r="AB45" i="2" s="1"/>
  <c r="AD45" i="2" s="1"/>
  <c r="O45" i="2"/>
  <c r="Z46" i="2"/>
  <c r="AA46" i="2"/>
  <c r="Z23" i="2"/>
  <c r="AD23" i="2" s="1"/>
  <c r="AA23" i="2"/>
  <c r="M25" i="2"/>
  <c r="N58" i="2"/>
  <c r="AC58" i="2" s="1"/>
  <c r="AB58" i="2" s="1"/>
  <c r="O58" i="2"/>
  <c r="AA37" i="2"/>
  <c r="Z37" i="2"/>
  <c r="AD37" i="2" s="1"/>
  <c r="AA57" i="2"/>
  <c r="Z57" i="2"/>
  <c r="AD57" i="2" s="1"/>
  <c r="Z42" i="2"/>
  <c r="AA42" i="2"/>
  <c r="Z13" i="2"/>
  <c r="AD13" i="2" s="1"/>
  <c r="AA13" i="2"/>
  <c r="AA58" i="2"/>
  <c r="Z58" i="2"/>
  <c r="AA32" i="2"/>
  <c r="Z32" i="2"/>
  <c r="AD32" i="2" s="1"/>
  <c r="AA53" i="2"/>
  <c r="Z53" i="2"/>
  <c r="AD53" i="2" s="1"/>
  <c r="Z20" i="2"/>
  <c r="AD20" i="2" s="1"/>
  <c r="AA20" i="2"/>
  <c r="N12" i="2"/>
  <c r="AC12" i="2" s="1"/>
  <c r="AB12" i="2" s="1"/>
  <c r="AD12" i="2" s="1"/>
  <c r="O12" i="2"/>
  <c r="N56" i="2"/>
  <c r="AC56" i="2" s="1"/>
  <c r="AB56" i="2" s="1"/>
  <c r="O56" i="2"/>
  <c r="Z15" i="2"/>
  <c r="AD15" i="2" s="1"/>
  <c r="AA15" i="2"/>
  <c r="Z17" i="2"/>
  <c r="AD17" i="2" s="1"/>
  <c r="AA17" i="2"/>
  <c r="Z50" i="2"/>
  <c r="AA50" i="2"/>
  <c r="AA22" i="2"/>
  <c r="Z22" i="2"/>
  <c r="AD22" i="2" s="1"/>
  <c r="Z25" i="2"/>
  <c r="AA25" i="2"/>
  <c r="Z44" i="2"/>
  <c r="AD44" i="2" s="1"/>
  <c r="AA44" i="2"/>
  <c r="Z36" i="2"/>
  <c r="AA36" i="2"/>
  <c r="N30" i="2"/>
  <c r="AC30" i="2" s="1"/>
  <c r="AB30" i="2" s="1"/>
  <c r="O30" i="2"/>
  <c r="O33" i="2"/>
  <c r="N33" i="2"/>
  <c r="AC33" i="2" s="1"/>
  <c r="AB33" i="2" s="1"/>
  <c r="AD33" i="2" s="1"/>
  <c r="N52" i="2"/>
  <c r="AC52" i="2" s="1"/>
  <c r="AB52" i="2" s="1"/>
  <c r="O52" i="2"/>
  <c r="AD46" i="2" l="1"/>
  <c r="AD50" i="2"/>
  <c r="AD42" i="2"/>
  <c r="AD36" i="2"/>
  <c r="AD56" i="2"/>
  <c r="AD58" i="2"/>
  <c r="AD30" i="2"/>
  <c r="AD16" i="2"/>
  <c r="N25" i="2"/>
  <c r="AC25" i="2" s="1"/>
  <c r="AB25" i="2" s="1"/>
  <c r="AD25" i="2" s="1"/>
  <c r="O25" i="2"/>
  <c r="AD52" i="2"/>
</calcChain>
</file>

<file path=xl/sharedStrings.xml><?xml version="1.0" encoding="utf-8"?>
<sst xmlns="http://schemas.openxmlformats.org/spreadsheetml/2006/main" count="1251" uniqueCount="533">
  <si>
    <t>MAPA DE RIESGOS INSTITUCIONAL Y DE CORRUPCIÓN POR PROCESOS - 2022
INSTITUTO PARA LA INVESTIGACIÓN EDUCATIVA Y EL DESARROLLO PEDAGÓGICO - IDEP</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</si>
  <si>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</si>
  <si>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</si>
  <si>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</si>
  <si>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</si>
  <si>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</si>
  <si>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</si>
  <si>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</si>
  <si>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</si>
  <si>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</si>
  <si>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</si>
  <si>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</si>
  <si>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</si>
  <si>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</si>
  <si>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</si>
  <si>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</si>
  <si>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</si>
  <si>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</si>
  <si>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</si>
  <si>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</si>
  <si>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</si>
  <si>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</si>
  <si>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</si>
  <si>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</si>
  <si>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</si>
  <si>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</si>
  <si>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</si>
  <si>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</si>
  <si>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</si>
  <si>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</si>
  <si>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</si>
  <si>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</si>
  <si>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</si>
  <si>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Fecha Aprobación: 03/05/2022</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</si>
  <si>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</si>
  <si>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</si>
  <si>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</si>
  <si>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</si>
  <si>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</si>
  <si>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</si>
  <si>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</si>
  <si>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</si>
  <si>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Metodologia: Política de Administración del riesgo del DAFP</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</si>
  <si>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</si>
  <si>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</si>
  <si>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</si>
  <si>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</si>
  <si>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</si>
  <si>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</si>
  <si>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</si>
  <si>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</si>
  <si>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</si>
  <si>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</si>
  <si>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</si>
  <si>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</si>
  <si>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</si>
  <si>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</si>
  <si>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</si>
  <si>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</si>
  <si>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</si>
  <si>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</si>
  <si>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</si>
  <si>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</si>
  <si>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</si>
  <si>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</si>
  <si>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</si>
  <si>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</si>
  <si>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</si>
  <si>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</si>
  <si>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</si>
  <si>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</si>
  <si>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</si>
  <si>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</si>
  <si>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</si>
  <si>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2022 - PRIMERA LINEA DE DEFENSA</t>
  </si>
  <si>
    <t>SEGUNDA LINEA DE DEFENSA - OFICINA ASESORA DE PLANEACIÓN</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</si>
  <si>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</si>
  <si>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</si>
  <si>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</si>
  <si>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</si>
  <si>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</si>
  <si>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</si>
  <si>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</si>
  <si>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</si>
  <si>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</si>
  <si>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</si>
  <si>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</si>
  <si>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</si>
  <si>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rPr>
      <t xml:space="preserve">Generar informes, estados financieros o reportes con datos no precisos o inconsistentes a entidades externas e internamente 
</t>
    </r>
    <r>
      <rPr>
        <sz val="11"/>
        <color rgb="FFFF0000"/>
        <rFont val="Arial Narrow"/>
      </rPr>
      <t xml:space="preserve"> </t>
    </r>
  </si>
  <si>
    <t>Debido a la entrega de información con deficiencia en la calidad o extemporanea por parte de las diferentes oficinas y subdirecciones del IDEP.
Falta de actualización de las herramientas de planeacion interna de acuerdo a la normatividad vigente.</t>
  </si>
  <si>
    <t>Posibilidad de daño reputacional y economico por Generar informes, estados financieros o reportes con datos no precisos o inconsistentes a entidades externas e internamente, debido a la entrega de información con deficiencia en la calidad o extemporanea por parte de las diferentes oficinas y subdirecciones del IDEP.</t>
  </si>
  <si>
    <t>Ejecucion y Administracion de procesos</t>
  </si>
  <si>
    <t xml:space="preserve">     El riesgo afecta la imagen de la entidad con algunos usuarios de relevancia frente al logro de los objetivos</t>
  </si>
  <si>
    <t xml:space="preserve">Mensualmente, el lider de la oficina asesora de planeación, en el marco del comite Institucional de Gestión y desempeño incluira en la agenda que cada directivo o jefe de oficina informe sobre la oportunidad y calidad de la información que deben presentar a entidades externas y si se generaron errores en el mismo. Lo anterior se registra en las actas del Comité. 
</t>
  </si>
  <si>
    <t>Preventivo</t>
  </si>
  <si>
    <t>Manual</t>
  </si>
  <si>
    <t>Documentado</t>
  </si>
  <si>
    <t>Continua</t>
  </si>
  <si>
    <t>Con Registro</t>
  </si>
  <si>
    <t>Reducir (mitigar)</t>
  </si>
  <si>
    <t>Verificar que la información remitida por las áreas y dependencias este completa y correcta de acuerdo con la solicitud en caso que no este completo se devuelve al area para los ajustes pertinentes.</t>
  </si>
  <si>
    <t>Mensual</t>
  </si>
  <si>
    <t>Se realizan los ajustes correspondientes por parte de cada líder de proceso.</t>
  </si>
  <si>
    <t xml:space="preserve">Jefes de oficina 
</t>
  </si>
  <si>
    <t>Jefe de oficina de Planeación</t>
  </si>
  <si>
    <t>Jefe de oficina de Control interno</t>
  </si>
  <si>
    <t>En el marco del CIGDl que se realiza con periodicidad quincenal por lo menos 1 vez al mes se incluye en la agenda que cada directivo o jefe de oficina informe sobre la oportunidad y calidad de la información que deben presentar a entidades externas y si se generaron errores en el mismo; se han socializado los resultados y avances en la gestión de los procesos del SIG. 
Adicionalmente, desde la Oficina Asesora de Planeación se realiza seguimiento y verificación constante a la calidad de la información producida por cada uno de los procesos o para cualquier instrumento de medición y gestión liderado por el proceso de Dirección y Planeación.</t>
  </si>
  <si>
    <t>Actas de comité institucional
Correos de seguimiento a instrumentos de gestión</t>
  </si>
  <si>
    <t>Se evidencia concordancia entre la evidencia adjuntada y la actividad planteada. Así mismo, se evidencia avance en las actividades de acuerdo a lo incialmente programado, lo anterior se ve traducido en la no materialización del riesgo.</t>
  </si>
  <si>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</si>
  <si>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</si>
  <si>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</si>
  <si>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</si>
  <si>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</si>
  <si>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</si>
  <si>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t>
  </si>
  <si>
    <t>Correos de seguimiento a instrumentos de gestión
Documentos finales
Actas CIGD</t>
  </si>
  <si>
    <t>Divulgación y comunicación</t>
  </si>
  <si>
    <t>Reputacional</t>
  </si>
  <si>
    <t>Incumplimiento en la publicicación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</si>
  <si>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</si>
  <si>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</si>
  <si>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realizara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</si>
  <si>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</si>
  <si>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</si>
  <si>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</si>
  <si>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</si>
  <si>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t xml:space="preserve">Para el primer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https://docs.google.com/spreadsheets/d/1e9V8F-x_KBu93QlHeEGukt6Eq8l1vFA7/edit#gid=883148781.  </t>
  </si>
  <si>
    <t xml:space="preserve">https://docs.google.com/spreadsheets/d/1e9V8F-x_KBu93QlHeEGukt6Eq8l1vFA7/edit#gid=883148781.  http://www.idep.edu.co/sites/default/files/FT-GD-07-24_Esquema_Publicacion_Informacion_V1_0_0_abril_2022.xls
</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</si>
  <si>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electronicos.</t>
  </si>
  <si>
    <t>Detectivo</t>
  </si>
  <si>
    <t>Las desviaciones se investigan y se resuelven según la periodicidad del control</t>
  </si>
  <si>
    <t>Subdirector(a) Académico(a)Subdirector(a) Académico(a)
Profesional Especializado de comunicaciones
Diana Prada</t>
  </si>
  <si>
    <t>Para el primer cuatrimestre, no se materializó el riesgo. Los controles propuestos se aplicaron en su totalidad, se realizó la actualización del Plan estratégico de comunicación organizacional el cual reposa en (https://drive.google.com/drive/folders/14_6tbFP1LTfiAJ1rbL2gzrT_3DD-irTY). Se realizó su seguimiento en las reuniones semanales de la estrategia 6 “Comunicación y Educación”, a través de las actas que reposan en (https://drive.google.com/drive/folders/1vMQX0h2f5Z-0CyHRbvhAf9klb5QniBJu?usp=sharing).</t>
  </si>
  <si>
    <t xml:space="preserve">https://drive.google.com/drive/folders/14_6tbFP1LTfiAJ1rbL2gzrT_3DD-irTY
https://drive.google.com/drive/folders/1vMQX0h2f5Z-0CyHRbvhAf9klb5QniBJu?usp=sharing
</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</si>
  <si>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</si>
  <si>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</si>
  <si>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Subdirector(a) Académico(a)
Profesional Especializado de comunicaciones
Diana Prada</t>
  </si>
  <si>
    <t xml:space="preserve">Para el primer cuatrimestre, no se materializó el riesgo. Los controles propuestos se aplicaron en su totalidad, se elaboró el plan anual de publicaciones IDEP 2022 - 2023 (https://docs.google.com/spreadsheets/d/1_a1Ovy28GnEnZdTHMkq9VwZbOukGCGXT/edit#gid=48732921) la actualización de los lineamientos editoriales 2020 - 2024 (https://docs.google.com/document/d/1aOlWXhrj6FEE4PfqEYZwOjFTfAqpOuOE/edit) y el cuadro de control de publicaciones https://docs.google.com/spreadsheets/d/13YJUS7QBsncmre-Ki045iHiNNgBW31gR/edit#gid=736337041 </t>
  </si>
  <si>
    <t xml:space="preserve">https://docs.google.com/spreadsheets/d/1_a1Ovy28GnEnZdTHMkq9VwZbOukGCGXT/edit#gid=48732921
https://docs.google.com/document/d/1aOlWXhrj6FEE4PfqEYZwOjFTfAqpOuOE/edit
https://docs.google.com/spreadsheets/d/13YJUS7QBsncmre-Ki045iHiNNgBW31gR/edit#gid=736337041 
</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</si>
  <si>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</si>
  <si>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</si>
  <si>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</si>
  <si>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</si>
  <si>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</si>
  <si>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Gestón Tecnologica </t>
  </si>
  <si>
    <t>Adelantar acciones institucionales para advertir a la ciudadania de la incidencia y las medidas adelantadas para subsanar la misma.</t>
  </si>
  <si>
    <t xml:space="preserve">Asesor de la dirección General
Contratistas periodistas </t>
  </si>
  <si>
    <t>Para el primer cuatrimestre, no se materializó el riesgo. Los controles propuestos se aplicaron en su totalidad, ya que se realizó una revisión de la configuración y un cambio de claves en el mes de abril de las redes sociales del Instituto, en concordancia con las políticas de seguridad de la entidad (https://drive.google.com/drive/u/0/folders/1MUTjk1v_TIxWGuNfCYUkPXaDMoPpsEdh).</t>
  </si>
  <si>
    <t>Se evidencia avance en las actividades de acuerdo a lo incialmente programado. Lo anterior se ve traducido en la no materialización del riesgo.</t>
  </si>
  <si>
    <t xml:space="preserve">
Insatisfacción de la ciudadania por falencias en la prestación de servicios de información
Falta de oportunidad, calidad  y coherencia en las respuestas y servicios prestados a la ciudadania, usuarios y público en general
</t>
  </si>
  <si>
    <t>Perdidad de credibilidad y confianza en el IDEP</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</si>
  <si>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</si>
  <si>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Todos los días, el Auxiliar Administrativo de la Subdirección Administrativa, financiera y de Control disciplinario, mediante la matriz de seguimiento y control de PQRS, realiza seguimiento a las solicitudes, quejas y reclamos de los usuarios, ciudadania y público en General; generando recordatorios semanales a las areas encargadas de dar respuesta.</t>
  </si>
  <si>
    <t>Cuando se presentan desviaciones, se realiza la actualización del normo grama del proceso y a su vez la caracterización del SIG .</t>
  </si>
  <si>
    <t>Auxiliar Administrativo de la Subdirección Administrativa, financiera y de Control disciplinario</t>
  </si>
  <si>
    <t>Durante el primer cuatrimestre no se materializó el riesgo, la Auxiliar Administrativa de la Subdirección Administrativa, Financiera y de Control Disciplinario, responsable de la radicación y seguimeinto de las PQRS realizó seguimiento diario a las solicitudes, quejas y reclamos de los usuarios, ciudadania y público en General; generando recordatorios semanales a las areas encargadas de dar respuesta, dejando evidencia  del control en la matriz de seguimiento y control de PQRS</t>
  </si>
  <si>
    <t>Matriz de seguimiento y control PQRS
Correos electrónicos disponibles para consulta en la cuenta idep@idep.edu.co</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</si>
  <si>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</si>
  <si>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</si>
  <si>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</si>
  <si>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</si>
  <si>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t>En el marco del Plan de adecuaciones y sostenibilidad SIG, con referente MIPG, se realizan mesas de trabajo con los procesos para evidenciar el seguimiento en la ejecución fisica de las actividades de dicho plan. Como resultado de esta gestión  se evidencias avances, conforme a lo estipulado en los siguientes documentos:  Las políticas de Participación ciudadana, Servicio al ciudadano, Racionalización de trámites y Transparencia, acceso a la información pública y lucha contra la corrupción.</t>
  </si>
  <si>
    <t>Seguimiento trimestral a Plan de adecuación y sostenibilidad SIG. Con corte a marzo de 2022</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</si>
  <si>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</si>
  <si>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</si>
  <si>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Contratista de comunicaciones de la Subdirección Académica,</t>
  </si>
  <si>
    <t xml:space="preserve">https://docs.google.com/spreadsheets/d/1e9V8F-x_KBu93QlHeEGukt6Eq8l1vFA7/edit#gid=883148781.  http://www.idep.edu.co/sites/default/files/FT-GD-07-24_Esquema_Publicacion_Informacion_V1_0_0_abril_2022.xls
</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</si>
  <si>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</si>
  <si>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profesionales de la subdirección académica</t>
  </si>
  <si>
    <t>Semestralmente, el contratista de la subdirección académica; realiza analisis, tabulación y consolidación de las encuestas de satisfacción realizadas a los usuarios del IDEP, mediante informe y lo socializa en el comité institucional de gestión y desempeño.</t>
  </si>
  <si>
    <t>Correctivo</t>
  </si>
  <si>
    <t>Aleatoria</t>
  </si>
  <si>
    <t>Semestral</t>
  </si>
  <si>
    <t xml:space="preserve"> contratista de la subdirección académica</t>
  </si>
  <si>
    <t>Para el primer cuatrimestre, no se materializó el riesgo. Los controles propuestos se aplicaron en su totalidad,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</si>
  <si>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</si>
  <si>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Investigación y desarrollo pedagógico</t>
  </si>
  <si>
    <t xml:space="preserve">Falta de articulación en la definifción y desarrollo de las actividades de los proyectos de investigación y desarrollo pedagogico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</si>
  <si>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</si>
  <si>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</si>
  <si>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</si>
  <si>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</si>
  <si>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academico, realizara una revisión y seguimiento de las actividades a los proyectos de investigación y desarrollo pedagógico que sea articulado con el proyecto de inversión. Dicha revisión se podrá evidenciar a través de las actas del comite academico. </t>
  </si>
  <si>
    <t xml:space="preserve">El comité academico realiza las obsevaciones de las actividades y recomienda ajustes requeridos para alinear los proyectos de investigación y desarrollo pedagogico con los objetivos del proyecto de inversión </t>
  </si>
  <si>
    <t>Cuando se detectan desviaciones en el proceso de definición y desarrollo de los proyectos de investigación y desarrollo pedagógico, se implementan las recomendaciones del comité academico.</t>
  </si>
  <si>
    <t xml:space="preserve">Subdirección Academica 
Asesores de la dirección General 
Lideres de metas </t>
  </si>
  <si>
    <r>
      <rPr>
        <sz val="11"/>
        <color theme="1"/>
        <rFont val="Calibri"/>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sz val="11"/>
        <color rgb="FF1155CC"/>
        <rFont val="Calibri"/>
      </rPr>
      <t>https://drive.google.com/drive/folders/1jbq9_leEH9AnIUXlFLQdgdydUQp0RK1J</t>
    </r>
  </si>
  <si>
    <t>https://drive.google.com/drive/folders/1jbq9_leEH9AnIUXlFLQdgdydUQp0RK1J</t>
  </si>
  <si>
    <t>Una vez al año o cuando se formulan los proyectos, el subdirecto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</si>
  <si>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</si>
  <si>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</si>
  <si>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Para el primer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00106-817-000256 del 03/02/2022; No. 00106-817-000388 del 03/03/2022; No. 00106-817-000519 del 06/04/2022 y No. 00106-817-000642 del 04/05/2022</t>
  </si>
  <si>
    <t>Radicado No. 00106-817-000256 del 03/02/2022; No. 00106-817-000388 del 03/03/2022; No. 00106-817-000519 del 06/04/2022 y No. 00106-817-000642 del 04/05/2022</t>
  </si>
  <si>
    <t xml:space="preserve"> Falta de verificación de los soportes que avalan las certificaciones expedidas por la Subdirección Académica</t>
  </si>
  <si>
    <t>Inadecuada emisión de certificaciones producto de saber pedagógico</t>
  </si>
  <si>
    <t>Posiblidad de daño reputacional por inadecuada emisión de certificaciones producto de saber pedagógico debido a la falta de verificación de los soportes que avalan las certificaciones expedidas por la Subdirección Académica</t>
  </si>
  <si>
    <t xml:space="preserve"> Trimestralmente, la Subdirección Academica verifica la  ruta donde reposan los soportes que avalan las certificaciones expedidas, por medio del seguimiento de un  archivo excel. </t>
  </si>
  <si>
    <t>Trimestral</t>
  </si>
  <si>
    <t xml:space="preserve">Cuando se verifique los errores se realiza las respectivas correcciones a las certificaciones </t>
  </si>
  <si>
    <t>Subdirección Academica 
Profesional de Gestión Documental</t>
  </si>
  <si>
    <t>Para el primer cuatrimestre, no se materializó el riesgo. Los controles propuestos se aplicaron en su totalidad, ya que se creó la ruta para verificar los soportes que avalan las certificaciones expedidas por la Subdirección Académica y se realizó el seguimiento a través del siguiente archivo Excel.</t>
  </si>
  <si>
    <t>No aplica</t>
  </si>
  <si>
    <t xml:space="preserve">Plagio en los productos de los proyectos de investigación y desarrollo pedagogico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</si>
  <si>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</si>
  <si>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</si>
  <si>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</si>
  <si>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</si>
  <si>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</si>
  <si>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Automático</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</si>
  <si>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</si>
  <si>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</si>
  <si>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Para el primer cuatrimestre, no se materializó el riesgo. Los controles propuestos se aplicaron en su totalidad, ya que los líderes de los proyectos, utilizaron la herramienta tecnológica para detección de plagio, con un total de 17 revisiones en la plataforma, generando reporte positivo de la herramienta empleada y el concepto favorable de los productos derivados de proyectos de investigación y desarrollo pedagógico y de las publicaciones del IDEP.</t>
  </si>
  <si>
    <t>https://drive.google.com/drive/folders/1aM9K3-e6CaJcaBGGZZ89MYgOktnuQbtO</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</si>
  <si>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</si>
  <si>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</si>
  <si>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el profesional de la subdirección académica</t>
  </si>
  <si>
    <t>Para el primer cuatrimestre, no se materializó el riesgo, dado que como a la fecha no se han realizado entregas de informes finales no se cuenta con cartas de autores que señalan el consentimiento, autorización y, así como, las declaraciones de autenticidad y responsabilidad frente a los temas de plagio que se puedan presentar en los textos y/o documentos entregados.</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</si>
  <si>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</si>
  <si>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</si>
  <si>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</si>
  <si>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</si>
  <si>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Probabilidad</t>
  </si>
  <si>
    <t>Verificar que se subsanen las recomendaciones emitidas en las visitas realizadas a cada una de las dependencias.</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</si>
  <si>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</si>
  <si>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Academica)
</t>
  </si>
  <si>
    <t>Durante el primer cuatrimestre no se materializó el riesgo,  se realizó el diagnóstico a los archivos de gestión a través de una visita a las 6 dependencias de la Entidad, con el objetivo de conocer el estado de la aplicación de los procesos técnicos de organización de los documentos.</t>
  </si>
  <si>
    <t>Informes de diagnóstico archivos de gestión por dependencia</t>
  </si>
  <si>
    <t>Documentos del Proceso de Gestión Documental actualizados</t>
  </si>
  <si>
    <t>Revisar los documentos frente a los últimos requisitos dados por las entidades que regulan la gestión documental (AGN y Archivo de Bogotá), además de tener en cuenta la normatividad que se a publicando o actualizando.</t>
  </si>
  <si>
    <t>En el caso de identificar un documento desactualizado, se procederá a enviar un correo electrónico al líder proceso informando la situación, para posteriormente proceder a su actualización en un término no mayor a tres meses.</t>
  </si>
  <si>
    <t>Subdirector (a) Administrativo, Financiero y de Control Interno
Disciplinario
Profesional Especializado de gestión documental 
Daily Reyes Trukillo</t>
  </si>
  <si>
    <t>Durante el primer cuatrimestre no se materializó el riesgo, en la revisión de los documentos del proceso,  se identificó la necesidad de actualización de 2 procedimientos y 2 formatos.</t>
  </si>
  <si>
    <t>Listado de documentos para actualizar</t>
  </si>
  <si>
    <t>Formato Único de Inventario Documental FUID - FT-GD-07-06 diligenciado en cada dependencia</t>
  </si>
  <si>
    <t>Monitorear trimestralmente el cumplimiento ddel protocolo de limpieza (IN-GD-07-02) que se debe realizar a los depósitos o estaterías que contienen los archivos del IDEP.</t>
  </si>
  <si>
    <t>En el caso de encontrar deficiencias en la aplicación del protocolo, se informará por correo electrónico al área responsable de Recursos Físicos que se tomen los correctivos correspondentes para garantizar la aplicación del protocolo de limpieza</t>
  </si>
  <si>
    <t>Durante el primer cuatrimestre no se materializó el riesgo,en las visitas de diagnóstico de los archivos de gestión, se verificó si las dependencias cuentan con el inventario documental en el formato único de inventario documental FUID - FT-GD-07-06</t>
  </si>
  <si>
    <t>Económico</t>
  </si>
  <si>
    <t xml:space="preserve">Inexactitud e inoportunidad en la liquidación de salarios, prestaciones sociales, aportes parafiscales y
seguridad social.
</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</si>
  <si>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</si>
  <si>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</si>
  <si>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     Afectación menor a 10 SMLMV .</t>
  </si>
  <si>
    <t xml:space="preserve">Mensualmente, los profesionales de las areas de presupuesto, tesoreria, contabilidad yTalento Humano, revisan la  liquidación de nomina para aprobación de la subdirección Administrativa, Financiera y CID y el representante legal de la Entidad, </t>
  </si>
  <si>
    <t xml:space="preserve">Expedición de acto administrativo de modificación y/o aclaración, corrigiedo la deficiencia. </t>
  </si>
  <si>
    <t xml:space="preserve">Subdirector(a) Administrativo, Financiero y de Control Interno
Disciplinario
 profesionales de las areas de presupuesto, tesoreria, contabilidad
Profesional Especializado Talento Humano
Contratista de Nomina 
</t>
  </si>
  <si>
    <t>06/05/2022-  Durante el primer cuatrimestre no se materializó el riesgo, se presentan las evidencias de las liquidaciones de factores salariales, prestacionales y de factores inherentes a la nómina (seguridad social y pagos patronales) del primer cuatrimentre del año, ejecutados de acuerdo con la normatividad vigente.
El contrato No. 19 de 2021 suscrito con la profesional de nómina se adicionó, por consiguiente este riesgo no se materializó
No se realizaron capacitaciones relacionadas con normatividad nueva por ello este riesgo no se materializó</t>
  </si>
  <si>
    <t>Nominas resumidas de enero a abril de 2022.  Debidamente aprobadas.</t>
  </si>
  <si>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</si>
  <si>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</si>
  <si>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Subdirector(a) Administrativo, Financiero y de Control Interno
Disciplinario
Profesional Especializado Talento Humano
Wilson Farfan</t>
  </si>
  <si>
    <t>No se presentó contratación de personal para nómina durante el período</t>
  </si>
  <si>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</si>
  <si>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</si>
  <si>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No se presentó creación, modificación y/o actualiazación dispuesta por el Gobierno Nacional y Distrital en materia Prestacional y Salariales</t>
  </si>
  <si>
    <t>Gestión de recursos fisicos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</si>
  <si>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</si>
  <si>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</si>
  <si>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</si>
  <si>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Fisicos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</si>
  <si>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</si>
  <si>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</si>
  <si>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Subdirector(a) Administrativo Financiero y de Control Interno Disciplinario
Profesional Universitario 219-02
</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</si>
  <si>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</si>
  <si>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Hacer requerimientos mediante oficio a la compañía Aseguradora por intermedio del corredor de Seguros, para subsanar el siniestro ocurrido</t>
  </si>
  <si>
    <t>Subdirector(a)  Administrativo Financiero y de Control Interno Disciplinario
Profesional Universitario Almacén
Lilia Amparo Correa Moreno</t>
  </si>
  <si>
    <t>06/05/2022 -  NO se materializó el riesgo en el primer cuatrimestre. Los bienes se encuentran amparados bajo la modalidad de contratos suscritos Nos. 64 de 2022  AXA COLPATRIA SEGUROS Y CTO 65 DE 2022 SBS SEGUROS COLOMBIA y el 64 de 2022  AXA COLPATRIA SEGUROS Y CTO 65 DE 2022 SBS SEGUROS COLOMBIA cuyo objeto es "Adquisición de los seguros que amparen los intereses patrimoniales actuales y futuros, así como los bienes de propiedad del Instituto para la Investigación Educativa y el Desarrollo Pedagógico –IDEP, que estén bajo su responsabilidad y custodia y aquellos que sean adquiridos para desarrollar las funciones inherentes a su actividad y cualquier otra póliza de seguros que requiera la entidad en el Desarrollo de su actividad", suscrito el 16 deMarzo del 2022, el cual a la fecha se encuentra vigente.</t>
  </si>
  <si>
    <t>Contratos del Programa de Seguros suscritos en la vigencia 2022</t>
  </si>
  <si>
    <t>Se evidencia concordancia entre la evidencia adjuntada y la actividad planteada. Así mismo, se evidencia avance en las actividades de acuerdo a lo incialmente programado. Lo anterior se ve reflejado en la no materialización del riesgo</t>
  </si>
  <si>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</si>
  <si>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</si>
  <si>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06/05/2022 -  NO se materializó el riesgo en el primer cuatrimestre</t>
  </si>
  <si>
    <t>No se presentó siniestro para el período</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</si>
  <si>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</si>
  <si>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</si>
  <si>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</si>
  <si>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</si>
  <si>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realizar aleatoreamente visitas al parque automotor.</t>
  </si>
  <si>
    <t>En caso de reportar alguna infracción se paga oportunamente</t>
  </si>
  <si>
    <t>Subdirector(a) Administrativo Financiero y de Control Interno Disciplinario
Profesional Universitario 219-02</t>
  </si>
  <si>
    <t xml:space="preserve">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</si>
  <si>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Pantallazos de Consulta de Comparendos I CUATRIMESTRE</t>
  </si>
  <si>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</si>
  <si>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Se notifica al Subdirector Administrativo y Financiero y de Control Interno y Disciplinario mediante oficio</t>
  </si>
  <si>
    <t>No se diligenció el avance para el I cuatrimestre ni se relacionaron las evidencias</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</si>
  <si>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</si>
  <si>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Inicialmente se confirma con el conductor y posteriormente se notifica al Subdirector Administrativo y Financiero y de Control Interno y Disciplinario mediante oficio</t>
  </si>
  <si>
    <t>Gestión financiera</t>
  </si>
  <si>
    <t xml:space="preserve">Operaciones Tesorales realizadas indecuadamente.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</si>
  <si>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</si>
  <si>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</si>
  <si>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</si>
  <si>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</si>
  <si>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</si>
  <si>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Adelantar las acciones legales que correspondan </t>
  </si>
  <si>
    <t xml:space="preserve">Profesionales Especializados (Contador y Tesorero)
</t>
  </si>
  <si>
    <r>
      <rPr>
        <b/>
        <sz val="11"/>
        <color theme="1"/>
        <rFont val="Calibri"/>
      </rPr>
      <t xml:space="preserve">Primer Cuatrimestre: </t>
    </r>
    <r>
      <rPr>
        <sz val="11"/>
        <color theme="1"/>
        <rFont val="Calibri"/>
      </rPr>
      <t xml:space="preserve">El riesgo no se ha materializado debido a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t>
    </r>
  </si>
  <si>
    <t>\\Apolo\300_SAFyCD\04_TRD_IDEP_2022\300-19 INFORMES</t>
  </si>
  <si>
    <t xml:space="preserve">Cada vez que se requiera, los profesionales especialzados de contabilidad y de tesoreria, aplicará los controles establecidos en el procedimiento PRO-GF-14-14 "Causación de Órdenes de Pago", adjuntando como evidencia, comprobante de Anulación, ordenes de pago y comprobantes de egreso
</t>
  </si>
  <si>
    <t>Se lleva a cabo la anulación del documento en el Sistema de Información Administrativo y Financiero del Instituto, por parte del Subdirector Financiero y Administrativo y de Control Interno y Disciplinario</t>
  </si>
  <si>
    <t>Contador 
Oswaldo Diaz
Tesorero
Nelson R Corredor Cruz</t>
  </si>
  <si>
    <t>Cada vez que se requiera, el profesional especializado de tesoreria, aplicará los controles establecidos en el Protocolo de Seguridad y Manejo de Cuentas de Tesorería IN- GF -14- 05, adjuntando los oficios correspondientes.</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</si>
  <si>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</si>
  <si>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</si>
  <si>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</si>
  <si>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Periódicamente,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</si>
  <si>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</si>
  <si>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</si>
  <si>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</si>
  <si>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Durante el primer trimestre de 2022 no se materializó este riesgo, se han presentado y pagado las declaraciones tributarias atenfiendo los calendarios tributarios Nacional y Distrital. Adicionalmente en el mismo período se llevó a cabo la participación en un diplomado de Actualización Tributaria, dicatado por la Universidad La Gran Colombia</t>
  </si>
  <si>
    <t>\\Apolo\300_SAFyCD\04_TRD_IDEP_2022\300-14 DECLARACIONES TRIBUTARIAS</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</si>
  <si>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</si>
  <si>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</si>
  <si>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Profesional Especializado Contabilidad
Oswaldo Gómez Lozano</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</si>
  <si>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</si>
  <si>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Bimestral</t>
  </si>
  <si>
    <t>Se actualiza la parametrización del Sistema de Información Administrativo y Financiero del Instituto, según los cambios normativos</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</si>
  <si>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</si>
  <si>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</si>
  <si>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</si>
  <si>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</si>
  <si>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contratación,la oficina asesora juridica, revisará que los documentos precontractuales se ajusten a los contemplado en el Plan anual de adquisiciones (PAA) y que los Estudios Previos y Análisis del Sector cumplan con los requerimientos legales; dicha revisión se evidencia y controla en las plataformas de contratación: SECOP II, SECOP I y Tienda Virtual del Estado Colombiano</t>
  </si>
  <si>
    <t>Aceptar</t>
  </si>
  <si>
    <t>Las observaciones serán atendidas en el menor tiempo posible y se verán reflejadas en el cumplimiento del PAA</t>
  </si>
  <si>
    <t xml:space="preserve">Jefe Oficina Asesora Jurídica
Profesional Especializado Jurídico
Natalia Sanchez </t>
  </si>
  <si>
    <t>Durante el primer cuatrimestre de la vigencia 2022 no se materializó el riesgo, toda vez que fueron atendidas el 100% de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Realizado: Erika Viviana Boyacá Olaya
Validado: Natalia Sánchez Martínez
Mayo 6 de 2022</t>
  </si>
  <si>
    <t>Base de datos contratos 2022-Link secop II</t>
  </si>
  <si>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</si>
  <si>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</si>
  <si>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</si>
  <si>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cada vez que se revisen pólizas que amparen los contratos, la Oficina Asesora Juridica, realizará doble filtro en la revisión de las pólizas, el primero será revisado por el abogado tramitador y posteriormente por el Jefe de la Oficina Asesora Jurídica. Lo anterior se evidencia en el documento de aprobación de garantias y plataforma SECOP II.</t>
  </si>
  <si>
    <t xml:space="preserve">Acción de tratamiento: Solicitar la modificación de la poliza según corresponda durante el termino de ejecución del contrato </t>
  </si>
  <si>
    <t>Las observaciones o diferencias serán atendidas en el menor tiempo posible</t>
  </si>
  <si>
    <t xml:space="preserve">Jefe Oficina Asesora Jurídica
Abogado asignado al Proceso de Contratación 
</t>
  </si>
  <si>
    <t>Durante el primer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si aplica.
 Realizado: Erika Viviana Boyacá Olaya
 Validado: Natalia Sánchez Martínez
 Mayo 6 de 2022</t>
  </si>
  <si>
    <t>Base de datos contratos 2022-link secop II</t>
  </si>
  <si>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</si>
  <si>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</si>
  <si>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</si>
  <si>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</si>
  <si>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El Jefe de la Oficina Asesora Jurídica realizará la verificación de los contratistas naturales y/o jurídicos en listas restrictivas gratuitas, previo a realizar la contratación; en caso de encontrar reporte en laa listas realizará el procedimiento respectivo de reporte</t>
  </si>
  <si>
    <t>Sin Documentar</t>
  </si>
  <si>
    <t>Sin Registro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</si>
  <si>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</si>
  <si>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Reporte de operaciones sospechosas ante el UIAF</t>
  </si>
  <si>
    <t>Jefe Oficina Asesora Jurídica</t>
  </si>
  <si>
    <t>Durante el primer cuatrimestre de la vigencia 2022 no ha materializado el riegos, a la fecha la OAJ se encuentra en el trámite de actualización de formatos para la prevención del lavado de activos y financiación del terrorismo que incluya
 Realizado: Erika Viviana Boyacá Olaya
 Validado: Natalia Sánchez Martínez
 Mayo 6 de 2022</t>
  </si>
  <si>
    <t>Se evidencia avance en las actividades de acuerdo a lo incialmente programado.</t>
  </si>
  <si>
    <t>La jefe de la Oficina de Cntrol Interno en conjunto con la Oficina Asesora de Planeación y la Oficina Asesora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</si>
  <si>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Expedir Resolución con el Oficial SARLAFT, que indique  procedimiento para el reporte de operaciones sospechosas ehn caso de que el contratista se encuentre en listas restrictivas y el diligenciamiento del formato para servidores y colaoradores que establezca el origen de ingresos.</t>
  </si>
  <si>
    <t>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Realizado: Erika Viviana Boyacá Olaya
 Validado: Natalia Sánchez Martínez
 Mayo 6 de 2022</t>
  </si>
  <si>
    <t>La jefe de la Oficina de Cntrol Interno en conjunto con la Oficina Asesora de Planeación y la Oficina Asesora Jurídica solicitarán la inclusión en el PIC de programas de sensibilización de los empleados, colabotadores, asesores y consultores vinculados al proceso de contatación en temas de Lavado de Activos y Financiación del terrorismo</t>
  </si>
  <si>
    <t>Incluir en el PIC del IDEP capacitaciones asociadas a Lavado de Activos y Financiación del Terrorismo - LA_FT.
Articular el plan de gestión de la Integridad con acciones que fortalezcan la integridad de los servidores y las alertas de reporte de riesgos de LAFT</t>
  </si>
  <si>
    <t>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Realizado: Erika Viviana Boyacá Olaya
 Validado: Natalia Sánchez Martínez
 Mayo 6 de 2022</t>
  </si>
  <si>
    <t>Actas comité de conciliación</t>
  </si>
  <si>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</si>
  <si>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</si>
  <si>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</si>
  <si>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</si>
  <si>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Realizar modificación al contrato </t>
  </si>
  <si>
    <t xml:space="preserve">Jefe Oficina Asesora Jurídica
Abogado designado 
</t>
  </si>
  <si>
    <r>
      <rPr>
        <sz val="11"/>
        <color theme="1"/>
        <rFont val="Arial Narrow"/>
      </rPr>
      <t xml:space="preserve">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theme="1"/>
        <rFont val="Arial Narrow"/>
      </rPr>
      <t>Realizado: Erika Viviana Boyacá Olaya
Validado: Natalia Sánchez Martínez
Mayo 6 de 2022</t>
    </r>
    <r>
      <rPr>
        <sz val="11"/>
        <color theme="1"/>
        <rFont val="Arial Narrow"/>
      </rPr>
      <t xml:space="preserve">
</t>
    </r>
  </si>
  <si>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</si>
  <si>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</si>
  <si>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</si>
  <si>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</si>
  <si>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Iniciar un proceso por posible incumplieminto contra el abogado encargado de la defensa judicial 
Instaurar la acción de repetición contra el abogado encargado de la defensa judicial </t>
  </si>
  <si>
    <t xml:space="preserve">Jefe Oficina Asesora Jurídica
Abogado Contratista de Defensa Judicial </t>
  </si>
  <si>
    <r>
      <rPr>
        <sz val="11"/>
        <color theme="1"/>
        <rFont val="Arial Narrow"/>
      </rPr>
      <t xml:space="preserve">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t>
    </r>
    <r>
      <rPr>
        <b/>
        <sz val="11"/>
        <color theme="1"/>
        <rFont val="Arial Narrow"/>
      </rPr>
      <t>Realizado: Erika Viviana Boyacá Olaya
Validado: Natalia Sánchez Martínez
Mayo 6 de 2022</t>
    </r>
  </si>
  <si>
    <t xml:space="preserve">
No prestación de servicios tecnologicos a la entidad
</t>
  </si>
  <si>
    <t xml:space="preserve">Suspensión o interrupción de los servicios TI y daños de los equipos que hacen parte de la infraestructura. </t>
  </si>
  <si>
    <t xml:space="preserve">Posibilidad de daño economico y reputacional por la no prestación de servicios tecnologicos a la entidad debido a Suspensión o interrupción de los servicios TI y daños de los equipos que hacen parte de la infraestructura.  </t>
  </si>
  <si>
    <t>Fallas Tecnologicas</t>
  </si>
  <si>
    <r>
      <rPr>
        <sz val="10"/>
        <color theme="1"/>
        <rFont val="Arial"/>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rPr>
      <t>https://docs.google.com/spreadsheets/d/1uzdZQiXoqDD3pnB6DMchqA3JB9vIP7jq/edit#gid=1130127983</t>
    </r>
  </si>
  <si>
    <t xml:space="preserve">Verificar el cumplimiento estricto a las actividades del plan de mantenimiento y monitoreo. </t>
  </si>
  <si>
    <t>Ejecutar el plan de contingnecia cada vez que se presente indisponibilidad del servicio por fallas técnicas</t>
  </si>
  <si>
    <t xml:space="preserve">
Técnico y/o contratistas del proceso de Gestión Tecnologica </t>
  </si>
  <si>
    <r>
      <rPr>
        <sz val="11"/>
        <color theme="1"/>
        <rFont val="Calibri"/>
      </rPr>
      <t xml:space="preserve">El IDEP se trasladó de sede el pasado 8 de abril de 2022, llevando toda la infraestructura de TI. Los dias 8 y 9 de abril se trabajó en normalizar todos los servicios que se habían suspendido, para realizar el trsalado, los servcios quedaron funcionando correctamente (acceso remoto, sitios web, repositorios digitales, Goobi, Internet, entre otros). </t>
    </r>
    <r>
      <rPr>
        <b/>
        <sz val="11"/>
        <color theme="1"/>
        <rFont val="Calibri"/>
      </rPr>
      <t>Se materializó el riesgo de interrupción de los servicios de TI</t>
    </r>
    <r>
      <rPr>
        <sz val="11"/>
        <color theme="1"/>
        <rFont val="Calibri"/>
      </rPr>
      <t xml:space="preserve"> el día 28 de abril  a las 2:00 pm debido  un fallo en el suministro de electricidad que se presentó en el sector. Como contingencia las UPS de respaldo entraron  en operación y mantuvieron los equipos encendidos hasta agotar la capacidad de respaldo, ya que en este Sede no se cuenta con una planta electrica que respalde las UPS.
Una vez normalizado el servicio de fluido electrico por parte de la Empresa ENEL Codensa el día 29 de abril a las 6:40 pm, se procedió a ejecutar el plan de contingencia y se comienzan a restablecer de forma gradual los servicios a partir de las 9:40 PM , normalizandolos por completo el dia 1 de mayo después de las revisiones respectivas. 
Asi mismo durante el periodo de enero a marzo se llevan a cabo las actividades de mantenimiento y monitoreo de la infraestructura tecnológica del IDEP y se registran en el plan de mantenimiento y monitoreo, lo que se reporta trimestralmente.</t>
    </r>
  </si>
  <si>
    <t>Se adjuntan pantallas de los chat s del whatsapp donde se evidencia el corte y la nomalización de los servicios.</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</si>
  <si>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</si>
  <si>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</si>
  <si>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</si>
  <si>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r>
      <rPr>
        <u/>
        <sz val="10"/>
        <color rgb="FF000000"/>
        <rFont val="Arial"/>
      </rPr>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"Actualizaciones Firewall y Antivirus" y "Actualizaciones de Servidores y PC". </t>
    </r>
    <r>
      <rPr>
        <u/>
        <sz val="10"/>
        <color rgb="FF1155CC"/>
        <rFont val="Arial"/>
      </rPr>
      <t>https://docs.google.com/spreadsheets/d/1uzdZQiXoqDD3pnB6DMchqA3JB9vIP7jq/edit#gid=1130127983</t>
    </r>
  </si>
  <si>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</si>
  <si>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</si>
  <si>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Tecnologica </t>
  </si>
  <si>
    <r>
      <rPr>
        <sz val="11"/>
        <color theme="1"/>
        <rFont val="Calibri"/>
      </rPr>
      <t xml:space="preserve">Para el primer trimestre se llevaron a cabo las actividades de mantenimiento y monitoreo de los equipos, aplicaciones y políticas de seguridad de la entidad por parte de los ingeneiros conrtatistas y el técnico operativo del area gestión Tecnologica de la OAP. 
Se realizó el mantenimiento preventivo a la hiperconvergencia el día 24 de marzo y se hizo conrol y seguimiento semanal al comportamiento de los Nodos.
Se actualizó la consola del firewall y del antivirus ver detalles en el plan de mantenimiento y monitoreo. 
En este periodo, el 5 de abril, la Alta Consejería de las TIC realizó un ejerecicio de hacking etico en el cual nos hace algunas observaciones respecto a la vulnerabilidad de algunas cuentas de usuario y de correo, las cuales se analizaron y se procederá a efectuar el respectivo aseguramiento y depuración.
</t>
    </r>
    <r>
      <rPr>
        <b/>
        <sz val="11"/>
        <color theme="1"/>
        <rFont val="Calibri"/>
      </rPr>
      <t>En este periodo no se materializó el riesgo.</t>
    </r>
  </si>
  <si>
    <r>
      <rPr>
        <u/>
        <sz val="11"/>
        <color rgb="FF1155CC"/>
        <rFont val="Calibri"/>
      </rPr>
      <t xml:space="preserve">https://docs.google.com/spreadsheets/d/1uzdZQiXoqDD3pnB6DMchqA3JB9vIP7jq/edit#gid=1130127983
</t>
    </r>
    <r>
      <rPr>
        <u/>
        <sz val="11"/>
        <color rgb="FF000000"/>
        <rFont val="Calibri"/>
      </rPr>
      <t>Informe de la Alta Consejería de las TIC y evidencias de las acciones realizadas al respcto.</t>
    </r>
  </si>
  <si>
    <t>Según sea el caso, mensual, semanal y diario se realizan copias de respaldo de los activos de informaccíón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</si>
  <si>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</si>
  <si>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</si>
  <si>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</si>
  <si>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Ingenieros del area de gestión técnologica</t>
  </si>
  <si>
    <r>
      <rPr>
        <sz val="11"/>
        <color theme="1"/>
        <rFont val="Calibri"/>
      </rPr>
      <t>Para el primer trimestre se realizan las copias de respaldo según lo programado en el plan de mantenimiento y monitoreo.
Antes del traslado de Sede se realizaron copias de respaldo de los servidores y la base de datos Oracle asegurando un backup completo a toda la infraestructura tecnológica.
Se verifican los logs de los backups.</t>
    </r>
    <r>
      <rPr>
        <b/>
        <sz val="11"/>
        <color theme="1"/>
        <rFont val="Calibri"/>
      </rPr>
      <t xml:space="preserve">
En este periodo no se materializó el riesgo.</t>
    </r>
  </si>
  <si>
    <t>https://docs.google.com/spreadsheets/d/1uzdZQiXoqDD3pnB6DMchqA3JB9vIP7jq/edit#gid=1130127983</t>
  </si>
  <si>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</si>
  <si>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</si>
  <si>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</si>
  <si>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 xml:space="preserve">Ingenieros del area de gestión técnologica  </t>
  </si>
  <si>
    <r>
      <rPr>
        <sz val="11"/>
        <color theme="1"/>
        <rFont val="Calibri"/>
      </rPr>
      <t xml:space="preserve">Para el primer trimestre se llevaron a cabo actividades de divulgación de las políticas de seguridad y privacidad de la información a través de una cpacitación que se llevó a cabo el día 30 de marzo (se adjunta presentación de la jornada de capacitación que tuvo 4 temas), así mismo se han divulagado Tips de Seguridad a través del chat del IDEP.
</t>
    </r>
    <r>
      <rPr>
        <sz val="11"/>
        <color theme="1"/>
        <rFont val="Calibri"/>
      </rPr>
      <t>En este periodo no se materializó el riesgo.</t>
    </r>
  </si>
  <si>
    <t>Se adjuntan pantallas del chat del whatsapp donde se evidencia la divulgación de los tips de seguridad y la presentación de la capacitación sobre las políticas de seguridad y privacidad de la información.</t>
  </si>
  <si>
    <t xml:space="preserve">Indisponibilidad de los servicios y operación sin licencias 
</t>
  </si>
  <si>
    <t xml:space="preserve">Falta de oportunidad en la identificación de las necesidades de la infraestructura tecnologica </t>
  </si>
  <si>
    <t xml:space="preserve">Posibilidad de daño económico y reputacional por la Indisponibilidad de los servicios y operación sin licencias debido a Falta de oportunidad en la identificación de las necesidades de la infraestructura tecnologica </t>
  </si>
  <si>
    <t xml:space="preserve">     El riesgo afecta la imagen de la entidad internamente, de conocimiento general, nivel interno, de junta dircetiva y accionistas y/o de provedores</t>
  </si>
  <si>
    <t xml:space="preserve">Anualmente, los tecnicos del proceso de gestion tecnolgica validar los ciclos de vida del hardware y software de los fabricantes y proveedores de la infraestructura tecnológica del Instituto </t>
  </si>
  <si>
    <t>Verificar que el inventario de harware y software este actualizado</t>
  </si>
  <si>
    <t>Se realizan los mantenimientos preventivos y correctivos a la infraestrutura tecnológica.</t>
  </si>
  <si>
    <t>En este periodo no se materializó el riesgo ya que no se encontraron licencias vencidas y los equipos de cómputo oeran correctamente con el mantenimiento preventivo que se realiza anualmente.</t>
  </si>
  <si>
    <t>Se adjunta archivo de inventario de hardware y software.</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</si>
  <si>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</si>
  <si>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</si>
  <si>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</si>
  <si>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</si>
  <si>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</si>
  <si>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</si>
  <si>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 xml:space="preserve">De acuerdo a las reuniones agendadas por calendario se realiza mesa de trabajo con cada uno de los procesos para las actividaes programadas Plan de Sostenibilidad MIPG - mensualmente </t>
  </si>
  <si>
    <t>Las reprogramaciones o ajustes que se requieran hacer en los instrumentos de gestión, son validadas en Comité de gestión y desempeño institucional y se deja en el acta correspondiente</t>
  </si>
  <si>
    <t>Contratista MIPG</t>
  </si>
  <si>
    <t>En el marco del Plan de adecuaciones y sostenibilidad SIG, con referente MIPG, se realizan mesas de trabajo con los procesos para evidenciar el seguimiento en la ejecución fisica de las actividades de dicho plan. Como resultado de esta gestión el IDEP, en cabeza de la OAP, entregó el primer seguimiento trimestral con corte a marzo de 2022.</t>
  </si>
  <si>
    <t>Seguimiento trimestral a Plan de acción- Plan MIPG.</t>
  </si>
  <si>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</si>
  <si>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</si>
  <si>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</si>
  <si>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 xml:space="preserve">Posibilidad de daño reputacional por Falencias en el analisis y generación de informes de auditoría interna, debido a:
- a la entrega de información con deficiencia en la calidad o extemporanea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</si>
  <si>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</si>
  <si>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Ccontrol Interno -CCCI </t>
  </si>
  <si>
    <t>jefe de la oficina de Control Interno</t>
  </si>
  <si>
    <t>De conformidad con el Plan Anual de Auditoría se dió apertura a la Auditoría al Sistema Integrado de Gestión el 25 de marzo de 2022 la cual finaliza en el mes de junio</t>
  </si>
  <si>
    <t xml:space="preserve">Cronograma mesas de trabajo </t>
  </si>
  <si>
    <t>RECURSOS PARA LA GESTIÓN DEL RIESGO AL INTERIOR DE PROCESO</t>
  </si>
  <si>
    <t>Causa Inmediata</t>
  </si>
  <si>
    <t>Causa Raíz</t>
  </si>
  <si>
    <t xml:space="preserve">Definición de impacto </t>
  </si>
  <si>
    <r>
      <rPr>
        <b/>
        <sz val="10"/>
        <color theme="0"/>
        <rFont val="Arial"/>
      </rPr>
      <t xml:space="preserve">Impacto
1 a 5 = </t>
    </r>
    <r>
      <rPr>
        <sz val="10"/>
        <color theme="0"/>
        <rFont val="Arial"/>
      </rPr>
      <t>Moderado</t>
    </r>
    <r>
      <rPr>
        <b/>
        <sz val="10"/>
        <color theme="0"/>
        <rFont val="Arial"/>
      </rPr>
      <t xml:space="preserve">
6 a 11 = </t>
    </r>
    <r>
      <rPr>
        <sz val="10"/>
        <color theme="0"/>
        <rFont val="Arial"/>
      </rPr>
      <t>Mayor</t>
    </r>
    <r>
      <rPr>
        <b/>
        <sz val="10"/>
        <color theme="0"/>
        <rFont val="Arial"/>
      </rPr>
      <t xml:space="preserve">
12 a 18 = </t>
    </r>
    <r>
      <rPr>
        <sz val="10"/>
        <color theme="0"/>
        <rFont val="Arial"/>
      </rPr>
      <t>Catastrófico</t>
    </r>
  </si>
  <si>
    <t xml:space="preserve">Fecha Fin </t>
  </si>
  <si>
    <t>Oficina de Control Interno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</si>
  <si>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</si>
  <si>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</si>
  <si>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</si>
  <si>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</si>
  <si>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</si>
  <si>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</si>
  <si>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</si>
  <si>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</si>
  <si>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</si>
  <si>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</si>
  <si>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</si>
  <si>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</si>
  <si>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</si>
  <si>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</si>
  <si>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</si>
  <si>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</si>
  <si>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</si>
  <si>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</si>
  <si>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</si>
  <si>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Si</t>
  </si>
  <si>
    <t>No</t>
  </si>
  <si>
    <t xml:space="preserve">     Entre 10 y 50 SMLMV </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</si>
  <si>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</si>
  <si>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</si>
  <si>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</si>
  <si>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</si>
  <si>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</si>
  <si>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</si>
  <si>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</si>
  <si>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</si>
  <si>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</si>
  <si>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</si>
  <si>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</si>
  <si>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</si>
  <si>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</si>
  <si>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</si>
  <si>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</si>
  <si>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</si>
  <si>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</si>
  <si>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</si>
  <si>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</si>
  <si>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</si>
  <si>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</si>
  <si>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</si>
  <si>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</si>
  <si>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</si>
  <si>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</si>
  <si>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</si>
  <si>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</si>
  <si>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</si>
  <si>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</si>
  <si>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</si>
  <si>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</si>
  <si>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</si>
  <si>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</si>
  <si>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</si>
  <si>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</si>
  <si>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</si>
  <si>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</si>
  <si>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</si>
  <si>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</si>
  <si>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</si>
  <si>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</si>
  <si>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</si>
  <si>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</si>
  <si>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</si>
  <si>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</si>
  <si>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Atributos de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</si>
  <si>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</si>
  <si>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</si>
  <si>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</si>
  <si>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</si>
  <si>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</si>
  <si>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</si>
  <si>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</si>
  <si>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</si>
  <si>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rPr>
      <t>*</t>
    </r>
    <r>
      <rPr>
        <b/>
        <sz val="12"/>
        <color rgb="FF000000"/>
        <rFont val="Arial"/>
      </rPr>
      <t>Atributos de</t>
    </r>
    <r>
      <rPr>
        <b/>
        <sz val="12"/>
        <color rgb="FFE36C09"/>
        <rFont val="Arial"/>
      </rPr>
      <t xml:space="preserve"> </t>
    </r>
    <r>
      <rPr>
        <b/>
        <sz val="12"/>
        <color rgb="FF000000"/>
        <rFont val="Arial"/>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</si>
  <si>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</si>
  <si>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</si>
  <si>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</si>
  <si>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</si>
  <si>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</si>
  <si>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</si>
  <si>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</si>
  <si>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rPr>
      <t>*Nota 1:</t>
    </r>
    <r>
      <rPr>
        <sz val="12"/>
        <color theme="1"/>
        <rFont val="Arial"/>
      </rPr>
      <t xml:space="preserve"> Los atributos de formalización se recogerán de manera informativa, con el fin de conocer el entorno del control y complementar el análisis con elementos cualitativos; éstos no tienen una incidencia directa en su efectividad. </t>
    </r>
  </si>
  <si>
    <t>Evitar</t>
  </si>
  <si>
    <t>Compartir</t>
  </si>
  <si>
    <t>Plan de accion (solo para la opción reducir)</t>
  </si>
  <si>
    <t>Finalizado</t>
  </si>
  <si>
    <t>En curso</t>
  </si>
  <si>
    <t>Relaciones Laborales</t>
  </si>
  <si>
    <t>Registro Sustancial</t>
  </si>
  <si>
    <t>Registro Material</t>
  </si>
  <si>
    <t>Sin registro</t>
  </si>
  <si>
    <t>Reducir</t>
  </si>
  <si>
    <t xml:space="preserve">06/05/2022 - NO se materializó el riesgo en el primer cuatrimestre. 
Continúa vigente el acto administrativo Resolución No. 19 de 2019 "Por la cual se reglamenta la administración, uso y manejo del parque automotor del Instituto para la Investigación Educativa y el Desarrollo Pedagógico - IDEP" y se comunicó a los funcionarios que de alguna manera tienen funciones de conducción o por delegación en algunas oportunidades al Conductor de la Dirección General y al Operario de la Subdirección Administrativa, mediante correo electrónico el 26 de febrero del 2019, para su conocimiento y fines pertinentes. 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</si>
</sst>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57">
    <font>
      <sz val="11"/>
      <color theme="1"/>
      <name val="Calibri"/>
      <scheme val="minor"/>
    </font>
    <font>
      <b/>
      <sz val="20"/>
      <color rgb="FF000000"/>
      <name val="Arial"/>
    </font>
    <font>
      <sz val="11"/>
      <name val="Calibri"/>
    </font>
    <font>
      <sz val="11"/>
      <color theme="1"/>
      <name val="Calibri"/>
    </font>
    <font>
      <b/>
      <sz val="12"/>
      <color rgb="FF000000"/>
      <name val="Arial"/>
    </font>
    <font>
      <sz val="11"/>
      <color rgb="FF000000"/>
      <name val="Arial"/>
    </font>
    <font>
      <b/>
      <sz val="14"/>
      <color rgb="FF000000"/>
      <name val="Arial"/>
    </font>
    <font>
      <b/>
      <sz val="11"/>
      <color rgb="FFFFFFFF"/>
      <name val="Arial"/>
    </font>
    <font>
      <b/>
      <sz val="11"/>
      <color rgb="FF000000"/>
      <name val="Arial"/>
    </font>
    <font>
      <sz val="8"/>
      <color theme="1"/>
      <name val="Calibri"/>
    </font>
    <font>
      <sz val="10"/>
      <color theme="1"/>
      <name val="Calibri"/>
    </font>
    <font>
      <b/>
      <sz val="11"/>
      <color theme="1"/>
      <name val="Calibri"/>
    </font>
    <font>
      <sz val="10"/>
      <color theme="1"/>
      <name val="Arial"/>
    </font>
    <font>
      <b/>
      <sz val="10"/>
      <color theme="1"/>
      <name val="Arial"/>
    </font>
    <font>
      <sz val="10"/>
      <color rgb="FF000000"/>
      <name val="Arial"/>
    </font>
    <font>
      <sz val="11"/>
      <color theme="1"/>
      <name val="Arial Narrow"/>
    </font>
    <font>
      <b/>
      <sz val="12"/>
      <color rgb="FFFFFFFF"/>
      <name val="Calibri"/>
    </font>
    <font>
      <b/>
      <sz val="14"/>
      <color theme="0"/>
      <name val="Arial Narrow"/>
    </font>
    <font>
      <b/>
      <sz val="14"/>
      <color rgb="FFFFFFFF"/>
      <name val="Arial Narrow"/>
    </font>
    <font>
      <sz val="14"/>
      <color theme="0"/>
      <name val="Arial Narrow"/>
    </font>
    <font>
      <b/>
      <sz val="11"/>
      <color theme="1"/>
      <name val="Arial Narrow"/>
    </font>
    <font>
      <u/>
      <sz val="11"/>
      <color rgb="FF0000FF"/>
      <name val="Calibri"/>
    </font>
    <font>
      <u/>
      <sz val="11"/>
      <color rgb="FF1155CC"/>
      <name val="Calibri"/>
    </font>
    <font>
      <sz val="11"/>
      <color rgb="FF000000"/>
      <name val="Arial Narrow"/>
    </font>
    <font>
      <sz val="10"/>
      <color theme="1"/>
      <name val="Arial Narrow"/>
    </font>
    <font>
      <u/>
      <sz val="10"/>
      <color theme="1"/>
      <name val="Arial"/>
    </font>
    <font>
      <b/>
      <sz val="14"/>
      <color theme="1"/>
      <name val="Arial"/>
    </font>
    <font>
      <b/>
      <sz val="12"/>
      <color theme="0"/>
      <name val="Arial"/>
    </font>
    <font>
      <b/>
      <sz val="10"/>
      <color theme="0"/>
      <name val="Arial"/>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theme="1"/>
      <name val="Arial Narrow"/>
    </font>
    <font>
      <sz val="16"/>
      <color rgb="FF000000"/>
      <name val="Arial Narrow"/>
    </font>
    <font>
      <sz val="16"/>
      <color theme="1"/>
      <name val="Calibri"/>
    </font>
    <font>
      <sz val="11"/>
      <color theme="1"/>
      <name val="Arial"/>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sz val="12"/>
      <color theme="1"/>
      <name val="Arial"/>
    </font>
    <font>
      <sz val="12"/>
      <color rgb="FF000000"/>
      <name val="Arial"/>
    </font>
    <font>
      <b/>
      <sz val="9"/>
      <color theme="1"/>
      <name val="Arial Narrow"/>
    </font>
    <font>
      <sz val="10"/>
      <color rgb="FF000000"/>
      <name val="Arial Narrow"/>
    </font>
    <font>
      <sz val="11"/>
      <color rgb="FFFF0000"/>
      <name val="Arial Narrow"/>
    </font>
    <font>
      <sz val="11"/>
      <color rgb="FF1155CC"/>
      <name val="Calibri"/>
    </font>
    <font>
      <u/>
      <sz val="10"/>
      <color rgb="FF1155CC"/>
      <name val="Arial"/>
    </font>
    <font>
      <u/>
      <sz val="10"/>
      <color rgb="FF000000"/>
      <name val="Arial"/>
    </font>
    <font>
      <u/>
      <sz val="11"/>
      <color rgb="FF000000"/>
      <name val="Calibri"/>
    </font>
    <font>
      <sz val="10"/>
      <color theme="0"/>
      <name val="Arial"/>
    </font>
    <font>
      <b/>
      <sz val="12"/>
      <color rgb="FFE36C09"/>
      <name val="Arial"/>
    </font>
    <font>
      <sz val="11"/>
      <color theme="1"/>
      <name val="Calibri"/>
      <family val="2"/>
    </font>
    <font>
      <b/>
      <sz val="14"/>
      <color theme="0"/>
      <name val="Arial Narrow"/>
      <family val="2"/>
    </font>
  </fonts>
  <fills count="25">
    <fill>
      <patternFill patternType="none"/>
    </fill>
    <fill>
      <patternFill patternType="gray125"/>
    </fill>
    <fill>
      <patternFill patternType="solid">
        <fgColor rgb="FF99CCFF"/>
        <bgColor rgb="FF99CCFF"/>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rgb="FFD0CECE"/>
        <bgColor rgb="FFD0CECE"/>
      </patternFill>
    </fill>
    <fill>
      <patternFill patternType="solid">
        <fgColor theme="0"/>
        <bgColor theme="0"/>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00B0F0"/>
        <bgColor rgb="FF00B0F0"/>
      </patternFill>
    </fill>
    <fill>
      <patternFill patternType="solid">
        <fgColor rgb="FFFFFF00"/>
        <bgColor rgb="FFFFFF00"/>
      </patternFill>
    </fill>
    <fill>
      <patternFill patternType="solid">
        <fgColor rgb="FF92CDDC"/>
        <bgColor rgb="FF92CDDC"/>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s>
  <borders count="74">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hair">
        <color rgb="FF000000"/>
      </left>
      <right style="hair">
        <color rgb="FF000000"/>
      </right>
      <top style="hair">
        <color rgb="FF000000"/>
      </top>
      <bottom/>
      <diagonal/>
    </border>
    <border>
      <left style="thin">
        <color rgb="FF000000"/>
      </left>
      <right style="thin">
        <color rgb="FF000000"/>
      </right>
      <top/>
      <bottom/>
      <diagonal/>
    </border>
    <border>
      <left/>
      <right/>
      <top/>
      <bottom style="thin">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299">
    <xf numFmtId="0" fontId="0" fillId="0" borderId="0" xfId="0" applyFont="1" applyAlignment="1"/>
    <xf numFmtId="0" fontId="3" fillId="0" borderId="0" xfId="0" applyFont="1"/>
    <xf numFmtId="0" fontId="5" fillId="0" borderId="0" xfId="0" applyFont="1"/>
    <xf numFmtId="0" fontId="7" fillId="4" borderId="15" xfId="0" applyFont="1" applyFill="1" applyBorder="1" applyAlignment="1">
      <alignment horizontal="center"/>
    </xf>
    <xf numFmtId="0" fontId="7" fillId="4" borderId="15" xfId="0" applyFont="1" applyFill="1" applyBorder="1" applyAlignment="1">
      <alignment horizontal="center" wrapText="1"/>
    </xf>
    <xf numFmtId="0" fontId="5" fillId="5" borderId="16" xfId="0" applyFont="1" applyFill="1" applyBorder="1"/>
    <xf numFmtId="0" fontId="5" fillId="5" borderId="15" xfId="0" applyFont="1" applyFill="1" applyBorder="1" applyAlignment="1">
      <alignment horizontal="center"/>
    </xf>
    <xf numFmtId="0" fontId="5" fillId="5" borderId="17" xfId="0" applyFont="1" applyFill="1" applyBorder="1" applyAlignment="1">
      <alignment horizontal="center"/>
    </xf>
    <xf numFmtId="0" fontId="8" fillId="5" borderId="16" xfId="0" applyFont="1" applyFill="1" applyBorder="1" applyAlignment="1">
      <alignment horizontal="center"/>
    </xf>
    <xf numFmtId="0" fontId="5" fillId="5" borderId="16" xfId="0" applyFont="1" applyFill="1" applyBorder="1" applyAlignment="1">
      <alignment horizontal="center"/>
    </xf>
    <xf numFmtId="0" fontId="5" fillId="5" borderId="18" xfId="0" applyFont="1" applyFill="1" applyBorder="1" applyAlignment="1">
      <alignment horizontal="center"/>
    </xf>
    <xf numFmtId="0" fontId="5" fillId="6" borderId="16" xfId="0" applyFont="1" applyFill="1" applyBorder="1"/>
    <xf numFmtId="0" fontId="5" fillId="6" borderId="15" xfId="0" applyFont="1" applyFill="1" applyBorder="1" applyAlignment="1">
      <alignment horizontal="center"/>
    </xf>
    <xf numFmtId="0" fontId="5" fillId="6" borderId="17" xfId="0" applyFont="1" applyFill="1" applyBorder="1" applyAlignment="1">
      <alignment horizontal="center"/>
    </xf>
    <xf numFmtId="0" fontId="8" fillId="6" borderId="16" xfId="0" applyFont="1" applyFill="1" applyBorder="1" applyAlignment="1">
      <alignment horizontal="center"/>
    </xf>
    <xf numFmtId="0" fontId="5" fillId="7" borderId="16" xfId="0" applyFont="1" applyFill="1" applyBorder="1"/>
    <xf numFmtId="0" fontId="5" fillId="7" borderId="15" xfId="0" applyFont="1" applyFill="1" applyBorder="1" applyAlignment="1">
      <alignment horizontal="center"/>
    </xf>
    <xf numFmtId="0" fontId="5" fillId="7" borderId="17" xfId="0" applyFont="1" applyFill="1" applyBorder="1" applyAlignment="1">
      <alignment horizontal="center"/>
    </xf>
    <xf numFmtId="0" fontId="8" fillId="7" borderId="16" xfId="0" applyFont="1" applyFill="1" applyBorder="1" applyAlignment="1">
      <alignment horizontal="center"/>
    </xf>
    <xf numFmtId="0" fontId="5" fillId="8" borderId="16" xfId="0" applyFont="1" applyFill="1" applyBorder="1"/>
    <xf numFmtId="0" fontId="5" fillId="8" borderId="15" xfId="0" applyFont="1" applyFill="1" applyBorder="1" applyAlignment="1">
      <alignment horizontal="center"/>
    </xf>
    <xf numFmtId="0" fontId="5" fillId="8" borderId="17" xfId="0" applyFont="1" applyFill="1" applyBorder="1" applyAlignment="1">
      <alignment horizontal="center"/>
    </xf>
    <xf numFmtId="0" fontId="8" fillId="8" borderId="16" xfId="0" applyFont="1" applyFill="1" applyBorder="1" applyAlignment="1">
      <alignment horizontal="center"/>
    </xf>
    <xf numFmtId="0" fontId="4" fillId="9" borderId="16" xfId="0" applyFont="1" applyFill="1" applyBorder="1" applyAlignment="1">
      <alignment horizontal="right"/>
    </xf>
    <xf numFmtId="0" fontId="4" fillId="9" borderId="16" xfId="0" applyFont="1" applyFill="1" applyBorder="1" applyAlignment="1">
      <alignment horizontal="center"/>
    </xf>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1" fillId="0" borderId="19" xfId="0" applyFont="1" applyBorder="1" applyAlignment="1">
      <alignment wrapText="1"/>
    </xf>
    <xf numFmtId="0" fontId="3" fillId="0" borderId="19" xfId="0" applyFont="1" applyBorder="1" applyAlignment="1">
      <alignment wrapText="1"/>
    </xf>
    <xf numFmtId="0" fontId="12" fillId="0" borderId="20" xfId="0" applyFont="1" applyBorder="1" applyAlignment="1">
      <alignment horizontal="center" vertical="center" wrapText="1"/>
    </xf>
    <xf numFmtId="0" fontId="12" fillId="12" borderId="34" xfId="0" applyFont="1" applyFill="1" applyBorder="1" applyAlignment="1">
      <alignment vertical="center" wrapText="1"/>
    </xf>
    <xf numFmtId="0" fontId="15" fillId="0" borderId="0" xfId="0" applyFont="1"/>
    <xf numFmtId="0" fontId="16" fillId="0" borderId="0" xfId="0" applyFont="1" applyAlignment="1">
      <alignment horizontal="center" vertical="center"/>
    </xf>
    <xf numFmtId="0" fontId="17" fillId="13" borderId="35" xfId="0" applyFont="1" applyFill="1" applyBorder="1" applyAlignment="1">
      <alignment horizontal="center" vertical="center" textRotation="90"/>
    </xf>
    <xf numFmtId="0" fontId="17" fillId="13" borderId="35" xfId="0" applyFont="1" applyFill="1" applyBorder="1" applyAlignment="1">
      <alignment horizontal="center" vertical="center" wrapText="1"/>
    </xf>
    <xf numFmtId="0" fontId="17" fillId="14" borderId="35" xfId="0" applyFont="1" applyFill="1" applyBorder="1" applyAlignment="1">
      <alignment horizontal="center" vertical="center" wrapText="1"/>
    </xf>
    <xf numFmtId="0" fontId="17" fillId="8" borderId="35" xfId="0" applyFont="1" applyFill="1" applyBorder="1" applyAlignment="1">
      <alignment horizontal="center" vertical="center"/>
    </xf>
    <xf numFmtId="0" fontId="17" fillId="8" borderId="35" xfId="0" applyFont="1" applyFill="1" applyBorder="1" applyAlignment="1">
      <alignment horizontal="center" vertical="center" wrapText="1"/>
    </xf>
    <xf numFmtId="0" fontId="17" fillId="13" borderId="35" xfId="0" applyFont="1" applyFill="1" applyBorder="1" applyAlignment="1">
      <alignment horizontal="center" vertical="center" textRotation="90" wrapText="1"/>
    </xf>
    <xf numFmtId="0" fontId="17" fillId="13" borderId="15" xfId="0" applyFont="1" applyFill="1" applyBorder="1" applyAlignment="1">
      <alignment horizontal="center" vertical="center" textRotation="90"/>
    </xf>
    <xf numFmtId="0" fontId="17" fillId="13" borderId="15"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17" fillId="8" borderId="15" xfId="0" applyFont="1" applyFill="1" applyBorder="1" applyAlignment="1">
      <alignment horizontal="center" vertical="center"/>
    </xf>
    <xf numFmtId="0" fontId="17" fillId="8" borderId="15" xfId="0" applyFont="1" applyFill="1" applyBorder="1" applyAlignment="1">
      <alignment horizontal="center" vertical="center" wrapText="1"/>
    </xf>
    <xf numFmtId="0" fontId="17" fillId="8" borderId="35" xfId="0" applyFont="1" applyFill="1" applyBorder="1" applyAlignment="1">
      <alignment horizontal="center" vertical="center" textRotation="90"/>
    </xf>
    <xf numFmtId="0" fontId="17" fillId="13" borderId="15" xfId="0" applyFont="1" applyFill="1" applyBorder="1" applyAlignment="1">
      <alignment horizontal="center" vertical="center" textRotation="90" wrapText="1"/>
    </xf>
    <xf numFmtId="49" fontId="17" fillId="8" borderId="35" xfId="0" applyNumberFormat="1" applyFont="1" applyFill="1" applyBorder="1" applyAlignment="1">
      <alignment vertical="center" textRotation="90" wrapText="1"/>
    </xf>
    <xf numFmtId="49" fontId="17" fillId="8" borderId="35" xfId="0" applyNumberFormat="1" applyFont="1" applyFill="1" applyBorder="1" applyAlignment="1">
      <alignment horizontal="center" vertical="center" wrapText="1"/>
    </xf>
    <xf numFmtId="49" fontId="17" fillId="2" borderId="35" xfId="0" applyNumberFormat="1" applyFont="1" applyFill="1" applyBorder="1" applyAlignment="1">
      <alignment vertical="center" textRotation="90" wrapText="1"/>
    </xf>
    <xf numFmtId="49" fontId="17" fillId="2" borderId="36" xfId="0" applyNumberFormat="1" applyFont="1" applyFill="1" applyBorder="1" applyAlignment="1">
      <alignment horizontal="center" vertical="center" wrapText="1"/>
    </xf>
    <xf numFmtId="0" fontId="16" fillId="6" borderId="16" xfId="0" applyFont="1" applyFill="1" applyBorder="1" applyAlignment="1">
      <alignment horizontal="center" vertical="center"/>
    </xf>
    <xf numFmtId="0" fontId="15" fillId="0" borderId="37" xfId="0" applyFont="1" applyBorder="1" applyAlignment="1">
      <alignment horizontal="center" vertical="center"/>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20" fillId="0" borderId="16" xfId="0" applyFont="1" applyBorder="1" applyAlignment="1">
      <alignment horizontal="center" vertical="center" wrapText="1"/>
    </xf>
    <xf numFmtId="9" fontId="15" fillId="0" borderId="16" xfId="0" applyNumberFormat="1" applyFont="1" applyBorder="1" applyAlignment="1">
      <alignment horizontal="center" vertical="center" wrapText="1"/>
    </xf>
    <xf numFmtId="0" fontId="20" fillId="0" borderId="16" xfId="0" applyFont="1" applyBorder="1" applyAlignment="1">
      <alignment horizontal="center" vertical="center"/>
    </xf>
    <xf numFmtId="0" fontId="12" fillId="0" borderId="16" xfId="0" applyFont="1" applyBorder="1" applyAlignment="1">
      <alignment horizontal="left" vertical="center" wrapText="1"/>
    </xf>
    <xf numFmtId="0" fontId="15" fillId="0" borderId="16" xfId="0" applyFont="1" applyBorder="1" applyAlignment="1">
      <alignment horizontal="center" vertical="center" textRotation="90"/>
    </xf>
    <xf numFmtId="9" fontId="15" fillId="0" borderId="16"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20" fillId="0" borderId="16" xfId="0" applyFont="1" applyBorder="1" applyAlignment="1">
      <alignment horizontal="center" vertical="center" textRotation="90" wrapText="1"/>
    </xf>
    <xf numFmtId="0" fontId="20" fillId="0" borderId="16" xfId="0" applyFont="1" applyBorder="1" applyAlignment="1">
      <alignment horizontal="center" vertical="center" textRotation="90"/>
    </xf>
    <xf numFmtId="0" fontId="15" fillId="12" borderId="16" xfId="0" applyFont="1" applyFill="1" applyBorder="1" applyAlignment="1">
      <alignment horizontal="left" vertical="center" wrapText="1"/>
    </xf>
    <xf numFmtId="165" fontId="15" fillId="0" borderId="16" xfId="0" applyNumberFormat="1" applyFont="1" applyBorder="1" applyAlignment="1">
      <alignment horizontal="center" vertical="center"/>
    </xf>
    <xf numFmtId="0" fontId="12"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15" fillId="12" borderId="16" xfId="0" applyFont="1" applyFill="1" applyBorder="1" applyAlignment="1">
      <alignment horizontal="left" vertical="center"/>
    </xf>
    <xf numFmtId="0" fontId="3" fillId="0" borderId="16" xfId="0" applyFont="1" applyBorder="1" applyAlignment="1">
      <alignment wrapText="1"/>
    </xf>
    <xf numFmtId="0" fontId="3" fillId="0" borderId="16" xfId="0" applyFont="1" applyBorder="1" applyAlignment="1">
      <alignment vertical="center" wrapText="1"/>
    </xf>
    <xf numFmtId="0" fontId="15" fillId="0" borderId="16" xfId="0" applyFont="1" applyBorder="1" applyAlignment="1">
      <alignment horizontal="left" vertical="center" wrapText="1"/>
    </xf>
    <xf numFmtId="0" fontId="3" fillId="0" borderId="16" xfId="0" applyFont="1" applyBorder="1" applyAlignment="1">
      <alignment vertical="center" wrapText="1"/>
    </xf>
    <xf numFmtId="0" fontId="15" fillId="0" borderId="37" xfId="0" applyFont="1" applyBorder="1" applyAlignment="1">
      <alignment horizontal="center" vertical="center" wrapText="1"/>
    </xf>
    <xf numFmtId="0" fontId="20" fillId="0" borderId="37" xfId="0" applyFont="1" applyBorder="1" applyAlignment="1">
      <alignment horizontal="center" vertical="center" wrapText="1"/>
    </xf>
    <xf numFmtId="9" fontId="15" fillId="0" borderId="37" xfId="0" applyNumberFormat="1" applyFont="1" applyBorder="1" applyAlignment="1">
      <alignment horizontal="center" vertical="center" wrapText="1"/>
    </xf>
    <xf numFmtId="0" fontId="20" fillId="0" borderId="37" xfId="0" applyFont="1" applyBorder="1" applyAlignment="1">
      <alignment horizontal="center" vertical="center"/>
    </xf>
    <xf numFmtId="0" fontId="3" fillId="0" borderId="16" xfId="0" applyFont="1" applyBorder="1" applyAlignment="1">
      <alignment wrapText="1"/>
    </xf>
    <xf numFmtId="0" fontId="21" fillId="0" borderId="16" xfId="0" applyFont="1" applyBorder="1" applyAlignment="1">
      <alignment vertical="center" wrapText="1"/>
    </xf>
    <xf numFmtId="0" fontId="3" fillId="0" borderId="38" xfId="0" applyFont="1" applyBorder="1"/>
    <xf numFmtId="0" fontId="3" fillId="0" borderId="39" xfId="0" applyFont="1" applyBorder="1"/>
    <xf numFmtId="0" fontId="15" fillId="0" borderId="30" xfId="0" applyFont="1" applyBorder="1" applyAlignment="1">
      <alignment horizontal="center" vertical="center" wrapText="1"/>
    </xf>
    <xf numFmtId="0" fontId="15" fillId="0" borderId="16" xfId="0" applyFont="1" applyBorder="1"/>
    <xf numFmtId="0" fontId="3" fillId="0" borderId="16" xfId="0" applyFont="1" applyBorder="1"/>
    <xf numFmtId="0" fontId="3" fillId="0" borderId="16" xfId="0" applyFont="1" applyBorder="1" applyAlignment="1">
      <alignment horizontal="left" vertical="top" wrapText="1"/>
    </xf>
    <xf numFmtId="0" fontId="12" fillId="0" borderId="16" xfId="0" applyFont="1" applyBorder="1" applyAlignment="1">
      <alignment vertical="center" wrapText="1"/>
    </xf>
    <xf numFmtId="0" fontId="3" fillId="0" borderId="16" xfId="0" applyFont="1" applyBorder="1" applyAlignment="1">
      <alignment horizontal="left" vertical="center"/>
    </xf>
    <xf numFmtId="0" fontId="15" fillId="0" borderId="16" xfId="0" applyFont="1" applyBorder="1" applyAlignment="1">
      <alignment vertical="center"/>
    </xf>
    <xf numFmtId="0" fontId="3" fillId="0" borderId="16" xfId="0" applyFont="1" applyBorder="1" applyAlignment="1">
      <alignment wrapText="1"/>
    </xf>
    <xf numFmtId="0" fontId="22" fillId="0" borderId="16" xfId="0" applyFont="1" applyBorder="1" applyAlignment="1">
      <alignment vertical="center" wrapText="1"/>
    </xf>
    <xf numFmtId="0" fontId="15" fillId="0" borderId="21" xfId="0" applyFont="1" applyBorder="1" applyAlignment="1">
      <alignment horizontal="center" vertical="center" wrapText="1"/>
    </xf>
    <xf numFmtId="0" fontId="12" fillId="0" borderId="37" xfId="0" applyFont="1" applyBorder="1" applyAlignment="1">
      <alignment horizontal="left" vertical="center" wrapText="1"/>
    </xf>
    <xf numFmtId="0" fontId="3" fillId="0" borderId="16" xfId="0" applyFont="1" applyBorder="1" applyAlignment="1">
      <alignment vertical="center"/>
    </xf>
    <xf numFmtId="0" fontId="12" fillId="12" borderId="16" xfId="0" applyFont="1" applyFill="1" applyBorder="1" applyAlignment="1">
      <alignment horizontal="left" vertical="center" wrapText="1"/>
    </xf>
    <xf numFmtId="0" fontId="3" fillId="0" borderId="16" xfId="0" applyFont="1" applyBorder="1" applyAlignment="1">
      <alignment vertical="top" wrapText="1"/>
    </xf>
    <xf numFmtId="0" fontId="3" fillId="0" borderId="16" xfId="0" applyFont="1" applyBorder="1" applyAlignment="1">
      <alignment horizontal="center" vertical="center" wrapText="1"/>
    </xf>
    <xf numFmtId="0" fontId="12" fillId="10" borderId="16" xfId="0" applyFont="1" applyFill="1" applyBorder="1" applyAlignment="1">
      <alignment horizontal="left" vertical="center" wrapText="1"/>
    </xf>
    <xf numFmtId="0" fontId="3" fillId="0" borderId="16" xfId="0" applyFont="1" applyBorder="1" applyAlignment="1">
      <alignment vertical="top"/>
    </xf>
    <xf numFmtId="0" fontId="23" fillId="0" borderId="16" xfId="0" applyFont="1" applyBorder="1" applyAlignment="1">
      <alignment vertical="top" wrapText="1"/>
    </xf>
    <xf numFmtId="0" fontId="24" fillId="0" borderId="16" xfId="0" applyFont="1" applyBorder="1" applyAlignment="1">
      <alignment horizontal="left" vertical="center" wrapText="1"/>
    </xf>
    <xf numFmtId="0" fontId="15" fillId="0" borderId="16" xfId="0" applyFont="1" applyBorder="1" applyAlignment="1">
      <alignment vertical="top" wrapText="1"/>
    </xf>
    <xf numFmtId="0" fontId="25" fillId="10" borderId="16" xfId="0" applyFont="1" applyFill="1" applyBorder="1" applyAlignment="1">
      <alignment horizontal="left" vertical="center" wrapText="1"/>
    </xf>
    <xf numFmtId="0" fontId="15" fillId="0" borderId="37" xfId="0" applyFont="1" applyBorder="1" applyAlignment="1">
      <alignment horizontal="left" vertical="center" wrapText="1"/>
    </xf>
    <xf numFmtId="0" fontId="15" fillId="0" borderId="37" xfId="0" applyFont="1" applyBorder="1" applyAlignment="1">
      <alignment horizontal="center" vertical="center" textRotation="90"/>
    </xf>
    <xf numFmtId="9" fontId="15" fillId="0" borderId="37" xfId="0" applyNumberFormat="1" applyFont="1" applyBorder="1" applyAlignment="1">
      <alignment horizontal="center" vertical="center"/>
    </xf>
    <xf numFmtId="164" fontId="15" fillId="0" borderId="37" xfId="0" applyNumberFormat="1" applyFont="1" applyBorder="1" applyAlignment="1">
      <alignment horizontal="center" vertical="center"/>
    </xf>
    <xf numFmtId="0" fontId="20" fillId="0" borderId="37" xfId="0" applyFont="1" applyBorder="1" applyAlignment="1">
      <alignment horizontal="center" vertical="center" textRotation="90" wrapText="1"/>
    </xf>
    <xf numFmtId="0" fontId="20" fillId="0" borderId="37" xfId="0" applyFont="1" applyBorder="1" applyAlignment="1">
      <alignment horizontal="center" vertical="center" textRotation="90"/>
    </xf>
    <xf numFmtId="0" fontId="15" fillId="12" borderId="35" xfId="0" applyFont="1" applyFill="1" applyBorder="1" applyAlignment="1">
      <alignment horizontal="left" vertical="center" wrapText="1"/>
    </xf>
    <xf numFmtId="165" fontId="15" fillId="0" borderId="37" xfId="0" applyNumberFormat="1" applyFont="1" applyBorder="1" applyAlignment="1">
      <alignment horizontal="center" vertical="center"/>
    </xf>
    <xf numFmtId="0" fontId="3" fillId="0" borderId="20" xfId="0" applyFont="1" applyBorder="1" applyAlignment="1">
      <alignment horizontal="left" vertical="center"/>
    </xf>
    <xf numFmtId="0" fontId="15" fillId="12" borderId="35" xfId="0" applyFont="1" applyFill="1" applyBorder="1" applyAlignment="1">
      <alignment horizontal="left" vertical="center"/>
    </xf>
    <xf numFmtId="0" fontId="15" fillId="0" borderId="39" xfId="0" applyFont="1" applyBorder="1" applyAlignment="1">
      <alignment horizontal="center" vertical="center"/>
    </xf>
    <xf numFmtId="0" fontId="15" fillId="0" borderId="39" xfId="0" applyFont="1" applyBorder="1" applyAlignment="1">
      <alignment horizontal="center" vertical="center" wrapText="1"/>
    </xf>
    <xf numFmtId="0" fontId="20" fillId="0" borderId="39" xfId="0" applyFont="1" applyBorder="1" applyAlignment="1">
      <alignment horizontal="center" vertical="center" wrapText="1"/>
    </xf>
    <xf numFmtId="9" fontId="15" fillId="0" borderId="39" xfId="0" applyNumberFormat="1" applyFont="1" applyBorder="1" applyAlignment="1">
      <alignment horizontal="center" vertical="center" wrapText="1"/>
    </xf>
    <xf numFmtId="0" fontId="20" fillId="0" borderId="39" xfId="0" applyFont="1" applyBorder="1" applyAlignment="1">
      <alignment horizontal="center" vertical="center"/>
    </xf>
    <xf numFmtId="0" fontId="12" fillId="10" borderId="15" xfId="0" applyFont="1" applyFill="1" applyBorder="1" applyAlignment="1">
      <alignment horizontal="left" vertical="center" wrapText="1"/>
    </xf>
    <xf numFmtId="0" fontId="15" fillId="0" borderId="39" xfId="0" applyFont="1" applyBorder="1" applyAlignment="1">
      <alignment horizontal="center" vertical="center" textRotation="90"/>
    </xf>
    <xf numFmtId="9" fontId="15" fillId="0" borderId="39" xfId="0" applyNumberFormat="1" applyFont="1" applyBorder="1" applyAlignment="1">
      <alignment horizontal="center" vertical="center"/>
    </xf>
    <xf numFmtId="164" fontId="15" fillId="0" borderId="39" xfId="0" applyNumberFormat="1" applyFont="1" applyBorder="1" applyAlignment="1">
      <alignment horizontal="center" vertical="center"/>
    </xf>
    <xf numFmtId="0" fontId="20" fillId="0" borderId="39" xfId="0" applyFont="1" applyBorder="1" applyAlignment="1">
      <alignment horizontal="center" vertical="center" textRotation="90" wrapText="1"/>
    </xf>
    <xf numFmtId="0" fontId="20" fillId="0" borderId="39" xfId="0" applyFont="1" applyBorder="1" applyAlignment="1">
      <alignment horizontal="center" vertical="center" textRotation="90"/>
    </xf>
    <xf numFmtId="0" fontId="15" fillId="12" borderId="15" xfId="0" applyFont="1" applyFill="1" applyBorder="1" applyAlignment="1">
      <alignment horizontal="left" vertical="center" wrapText="1"/>
    </xf>
    <xf numFmtId="165" fontId="15" fillId="0" borderId="39" xfId="0" applyNumberFormat="1" applyFont="1" applyBorder="1" applyAlignment="1">
      <alignment horizontal="center" vertical="center"/>
    </xf>
    <xf numFmtId="0" fontId="12" fillId="0" borderId="39" xfId="0" applyFont="1" applyBorder="1" applyAlignment="1">
      <alignment horizontal="left" vertical="center" wrapText="1"/>
    </xf>
    <xf numFmtId="0" fontId="3" fillId="0" borderId="39" xfId="0" applyFont="1" applyBorder="1" applyAlignment="1">
      <alignment horizontal="left" vertical="center"/>
    </xf>
    <xf numFmtId="0" fontId="3" fillId="0" borderId="27" xfId="0" applyFont="1" applyBorder="1" applyAlignment="1">
      <alignment horizontal="left" vertical="center"/>
    </xf>
    <xf numFmtId="0" fontId="15" fillId="12" borderId="15" xfId="0" applyFont="1" applyFill="1" applyBorder="1" applyAlignment="1">
      <alignment horizontal="left" vertical="center"/>
    </xf>
    <xf numFmtId="0" fontId="15" fillId="0" borderId="0" xfId="0" applyFont="1" applyAlignment="1">
      <alignment horizontal="center" vertical="center"/>
    </xf>
    <xf numFmtId="0" fontId="3" fillId="0" borderId="0" xfId="0" applyFont="1" applyAlignment="1">
      <alignment wrapText="1"/>
    </xf>
    <xf numFmtId="0" fontId="15" fillId="0" borderId="0" xfId="0" applyFont="1" applyAlignment="1">
      <alignment horizontal="center"/>
    </xf>
    <xf numFmtId="49" fontId="28" fillId="13" borderId="44" xfId="0" applyNumberFormat="1" applyFont="1" applyFill="1" applyBorder="1" applyAlignment="1">
      <alignment horizontal="center" vertical="center" wrapText="1"/>
    </xf>
    <xf numFmtId="0" fontId="17" fillId="17" borderId="35" xfId="0" applyFont="1" applyFill="1" applyBorder="1" applyAlignment="1">
      <alignment horizontal="center" vertical="center" wrapText="1"/>
    </xf>
    <xf numFmtId="49" fontId="28" fillId="13" borderId="47" xfId="0" applyNumberFormat="1" applyFont="1" applyFill="1" applyBorder="1" applyAlignment="1">
      <alignment horizontal="center" vertical="center" wrapText="1"/>
    </xf>
    <xf numFmtId="49" fontId="28" fillId="13" borderId="48" xfId="0" applyNumberFormat="1" applyFont="1" applyFill="1" applyBorder="1" applyAlignment="1">
      <alignment horizontal="center" vertical="center" wrapText="1"/>
    </xf>
    <xf numFmtId="49" fontId="28" fillId="13" borderId="49" xfId="0" applyNumberFormat="1" applyFont="1" applyFill="1" applyBorder="1" applyAlignment="1">
      <alignment horizontal="center" vertical="center" wrapText="1"/>
    </xf>
    <xf numFmtId="0" fontId="17" fillId="13" borderId="16" xfId="0" applyFont="1" applyFill="1" applyBorder="1" applyAlignment="1">
      <alignment horizontal="center" vertical="center" textRotation="90"/>
    </xf>
    <xf numFmtId="0" fontId="3" fillId="17" borderId="15" xfId="0" applyFont="1" applyFill="1" applyBorder="1"/>
    <xf numFmtId="0" fontId="3" fillId="17" borderId="50" xfId="0" applyFont="1" applyFill="1" applyBorder="1"/>
    <xf numFmtId="0" fontId="17" fillId="13" borderId="50" xfId="0" applyFont="1" applyFill="1" applyBorder="1" applyAlignment="1">
      <alignment horizontal="center" vertical="center" wrapText="1"/>
    </xf>
    <xf numFmtId="0" fontId="12" fillId="0" borderId="47" xfId="0" applyFont="1" applyBorder="1" applyAlignment="1">
      <alignment vertical="center" wrapText="1"/>
    </xf>
    <xf numFmtId="165" fontId="15" fillId="0" borderId="16" xfId="0" applyNumberFormat="1" applyFont="1" applyBorder="1" applyAlignment="1">
      <alignment horizontal="center" vertical="center" wrapText="1"/>
    </xf>
    <xf numFmtId="165" fontId="3" fillId="0" borderId="39" xfId="0" applyNumberFormat="1" applyFont="1" applyBorder="1" applyAlignment="1">
      <alignment horizontal="center" vertical="center"/>
    </xf>
    <xf numFmtId="0" fontId="3" fillId="0" borderId="16" xfId="0" applyFont="1" applyBorder="1" applyAlignment="1">
      <alignment horizontal="center" vertical="center"/>
    </xf>
    <xf numFmtId="0" fontId="15" fillId="12" borderId="16" xfId="0" applyFont="1" applyFill="1" applyBorder="1" applyAlignment="1">
      <alignment horizontal="center" vertical="center"/>
    </xf>
    <xf numFmtId="0" fontId="12" fillId="0" borderId="53" xfId="0" applyFont="1" applyBorder="1" applyAlignment="1">
      <alignment vertical="center" wrapText="1"/>
    </xf>
    <xf numFmtId="0" fontId="15" fillId="12" borderId="52" xfId="0" applyFont="1" applyFill="1" applyBorder="1" applyAlignment="1">
      <alignment horizontal="center" vertical="center"/>
    </xf>
    <xf numFmtId="1" fontId="15" fillId="12" borderId="35" xfId="0" applyNumberFormat="1" applyFont="1" applyFill="1" applyBorder="1" applyAlignment="1">
      <alignment horizontal="center" vertical="center" wrapText="1"/>
    </xf>
    <xf numFmtId="9" fontId="15" fillId="0" borderId="37" xfId="0" applyNumberFormat="1" applyFont="1" applyBorder="1" applyAlignment="1">
      <alignment vertical="center" wrapText="1"/>
    </xf>
    <xf numFmtId="0" fontId="12" fillId="0" borderId="53" xfId="0" applyFont="1" applyBorder="1" applyAlignment="1">
      <alignment horizontal="center" vertical="center" wrapText="1"/>
    </xf>
    <xf numFmtId="1" fontId="15" fillId="0" borderId="37" xfId="0" applyNumberFormat="1" applyFont="1" applyBorder="1" applyAlignment="1">
      <alignment horizontal="center" vertical="center" wrapText="1"/>
    </xf>
    <xf numFmtId="0" fontId="12" fillId="0" borderId="37" xfId="0" applyFont="1" applyBorder="1" applyAlignment="1">
      <alignment vertical="center" wrapText="1"/>
    </xf>
    <xf numFmtId="165" fontId="3" fillId="0" borderId="38"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horizontal="center" vertical="center" wrapText="1"/>
    </xf>
    <xf numFmtId="165" fontId="3" fillId="0" borderId="16" xfId="0" applyNumberFormat="1" applyFont="1" applyBorder="1" applyAlignment="1">
      <alignment horizontal="center" vertical="center"/>
    </xf>
    <xf numFmtId="0" fontId="3" fillId="12" borderId="34" xfId="0" applyFont="1" applyFill="1" applyBorder="1"/>
    <xf numFmtId="0" fontId="30" fillId="12" borderId="34" xfId="0" applyFont="1" applyFill="1" applyBorder="1" applyAlignment="1">
      <alignment horizontal="center" vertical="center" wrapText="1"/>
    </xf>
    <xf numFmtId="0" fontId="31" fillId="19" borderId="34" xfId="0" applyFont="1" applyFill="1" applyBorder="1" applyAlignment="1">
      <alignment horizontal="center" vertical="center" wrapText="1" readingOrder="1"/>
    </xf>
    <xf numFmtId="0" fontId="32" fillId="12" borderId="34" xfId="0" applyFont="1" applyFill="1" applyBorder="1"/>
    <xf numFmtId="0" fontId="33" fillId="20" borderId="56" xfId="0" applyFont="1" applyFill="1" applyBorder="1" applyAlignment="1">
      <alignment horizontal="center" vertical="center" wrapText="1" readingOrder="1"/>
    </xf>
    <xf numFmtId="0" fontId="33" fillId="0" borderId="57" xfId="0" applyFont="1" applyBorder="1" applyAlignment="1">
      <alignment horizontal="center" vertical="center" wrapText="1" readingOrder="1"/>
    </xf>
    <xf numFmtId="0" fontId="33" fillId="0" borderId="57" xfId="0" applyFont="1" applyBorder="1" applyAlignment="1">
      <alignment horizontal="left" vertical="center" wrapText="1" readingOrder="1"/>
    </xf>
    <xf numFmtId="0" fontId="33" fillId="21" borderId="58" xfId="0" applyFont="1" applyFill="1" applyBorder="1" applyAlignment="1">
      <alignment horizontal="center" vertical="center" wrapText="1" readingOrder="1"/>
    </xf>
    <xf numFmtId="0" fontId="33" fillId="0" borderId="58" xfId="0" applyFont="1" applyBorder="1" applyAlignment="1">
      <alignment horizontal="center" vertical="center" wrapText="1" readingOrder="1"/>
    </xf>
    <xf numFmtId="0" fontId="33" fillId="0" borderId="58" xfId="0" applyFont="1" applyBorder="1" applyAlignment="1">
      <alignment horizontal="left" vertical="center" wrapText="1" readingOrder="1"/>
    </xf>
    <xf numFmtId="0" fontId="33" fillId="22" borderId="58" xfId="0" applyFont="1" applyFill="1" applyBorder="1" applyAlignment="1">
      <alignment horizontal="center" vertical="center" wrapText="1" readingOrder="1"/>
    </xf>
    <xf numFmtId="0" fontId="33" fillId="23" borderId="58" xfId="0" applyFont="1" applyFill="1" applyBorder="1" applyAlignment="1">
      <alignment horizontal="center" vertical="center" wrapText="1" readingOrder="1"/>
    </xf>
    <xf numFmtId="0" fontId="34" fillId="24" borderId="58" xfId="0" applyFont="1" applyFill="1" applyBorder="1" applyAlignment="1">
      <alignment horizontal="center" vertical="center" wrapText="1" readingOrder="1"/>
    </xf>
    <xf numFmtId="0" fontId="35" fillId="12" borderId="34" xfId="0" applyFont="1" applyFill="1" applyBorder="1" applyAlignment="1">
      <alignment horizontal="left" vertical="center" wrapText="1" readingOrder="1"/>
    </xf>
    <xf numFmtId="0" fontId="35" fillId="0" borderId="0" xfId="0" applyFont="1" applyAlignment="1">
      <alignment horizontal="left" vertical="center" wrapText="1" readingOrder="1"/>
    </xf>
    <xf numFmtId="0" fontId="32" fillId="0" borderId="0" xfId="0" applyFont="1"/>
    <xf numFmtId="0" fontId="36" fillId="0" borderId="0" xfId="0" applyFont="1" applyAlignment="1">
      <alignment horizontal="left" vertical="center" wrapText="1" readingOrder="1"/>
    </xf>
    <xf numFmtId="0" fontId="35" fillId="0" borderId="0" xfId="0" applyFont="1" applyAlignment="1">
      <alignment vertical="center"/>
    </xf>
    <xf numFmtId="0" fontId="37" fillId="0" borderId="0" xfId="0" applyFont="1"/>
    <xf numFmtId="0" fontId="38" fillId="0" borderId="0" xfId="0" applyFont="1"/>
    <xf numFmtId="0" fontId="40" fillId="0" borderId="0" xfId="0" applyFont="1" applyAlignment="1">
      <alignment horizontal="center" vertical="center" wrapText="1"/>
    </xf>
    <xf numFmtId="0" fontId="41" fillId="19" borderId="34" xfId="0" applyFont="1" applyFill="1" applyBorder="1" applyAlignment="1">
      <alignment horizontal="center" vertical="center" wrapText="1" readingOrder="1"/>
    </xf>
    <xf numFmtId="0" fontId="42" fillId="20" borderId="56" xfId="0" applyFont="1" applyFill="1" applyBorder="1" applyAlignment="1">
      <alignment horizontal="center" vertical="center" wrapText="1" readingOrder="1"/>
    </xf>
    <xf numFmtId="0" fontId="42" fillId="0" borderId="57" xfId="0" applyFont="1" applyBorder="1" applyAlignment="1">
      <alignment horizontal="left" vertical="center" wrapText="1" readingOrder="1"/>
    </xf>
    <xf numFmtId="9" fontId="42" fillId="0" borderId="57" xfId="0" applyNumberFormat="1" applyFont="1" applyBorder="1" applyAlignment="1">
      <alignment horizontal="center" vertical="center" wrapText="1" readingOrder="1"/>
    </xf>
    <xf numFmtId="0" fontId="42" fillId="21" borderId="58" xfId="0" applyFont="1" applyFill="1" applyBorder="1" applyAlignment="1">
      <alignment horizontal="center" vertical="center" wrapText="1" readingOrder="1"/>
    </xf>
    <xf numFmtId="0" fontId="42" fillId="0" borderId="58" xfId="0" applyFont="1" applyBorder="1" applyAlignment="1">
      <alignment horizontal="left" vertical="center" wrapText="1" readingOrder="1"/>
    </xf>
    <xf numFmtId="9" fontId="42" fillId="0" borderId="58" xfId="0" applyNumberFormat="1" applyFont="1" applyBorder="1" applyAlignment="1">
      <alignment horizontal="center" vertical="center" wrapText="1" readingOrder="1"/>
    </xf>
    <xf numFmtId="0" fontId="42" fillId="22" borderId="58" xfId="0" applyFont="1" applyFill="1" applyBorder="1" applyAlignment="1">
      <alignment horizontal="center" vertical="center" wrapText="1" readingOrder="1"/>
    </xf>
    <xf numFmtId="0" fontId="42" fillId="23" borderId="58" xfId="0" applyFont="1" applyFill="1" applyBorder="1" applyAlignment="1">
      <alignment horizontal="center" vertical="center" wrapText="1" readingOrder="1"/>
    </xf>
    <xf numFmtId="0" fontId="43" fillId="24" borderId="58" xfId="0" applyFont="1" applyFill="1" applyBorder="1" applyAlignment="1">
      <alignment horizontal="center" vertical="center" wrapText="1" readingOrder="1"/>
    </xf>
    <xf numFmtId="0" fontId="20" fillId="12" borderId="34" xfId="0" applyFont="1" applyFill="1" applyBorder="1" applyAlignment="1">
      <alignment horizontal="left" vertical="center"/>
    </xf>
    <xf numFmtId="0" fontId="12" fillId="12" borderId="34" xfId="0" applyFont="1" applyFill="1" applyBorder="1"/>
    <xf numFmtId="0" fontId="44" fillId="12" borderId="34" xfId="0" applyFont="1" applyFill="1" applyBorder="1"/>
    <xf numFmtId="0" fontId="4" fillId="12" borderId="60" xfId="0" applyFont="1" applyFill="1" applyBorder="1" applyAlignment="1">
      <alignment horizontal="center" vertical="center" wrapText="1" readingOrder="1"/>
    </xf>
    <xf numFmtId="0" fontId="4" fillId="12" borderId="61" xfId="0" applyFont="1" applyFill="1" applyBorder="1" applyAlignment="1">
      <alignment horizontal="center" vertical="center" wrapText="1" readingOrder="1"/>
    </xf>
    <xf numFmtId="0" fontId="4" fillId="12" borderId="15" xfId="0" applyFont="1" applyFill="1" applyBorder="1" applyAlignment="1">
      <alignment horizontal="center" vertical="center" wrapText="1" readingOrder="1"/>
    </xf>
    <xf numFmtId="0" fontId="45" fillId="12" borderId="15" xfId="0" applyFont="1" applyFill="1" applyBorder="1" applyAlignment="1">
      <alignment horizontal="left" vertical="center" wrapText="1" readingOrder="1"/>
    </xf>
    <xf numFmtId="9" fontId="4" fillId="12" borderId="64" xfId="0" applyNumberFormat="1" applyFont="1" applyFill="1" applyBorder="1" applyAlignment="1">
      <alignment horizontal="center" vertical="center" wrapText="1" readingOrder="1"/>
    </xf>
    <xf numFmtId="0" fontId="4" fillId="12" borderId="16" xfId="0" applyFont="1" applyFill="1" applyBorder="1" applyAlignment="1">
      <alignment horizontal="center" vertical="center" wrapText="1" readingOrder="1"/>
    </xf>
    <xf numFmtId="0" fontId="45" fillId="12" borderId="16" xfId="0" applyFont="1" applyFill="1" applyBorder="1" applyAlignment="1">
      <alignment horizontal="left" vertical="center" wrapText="1" readingOrder="1"/>
    </xf>
    <xf numFmtId="9" fontId="4" fillId="12" borderId="66" xfId="0" applyNumberFormat="1" applyFont="1" applyFill="1" applyBorder="1" applyAlignment="1">
      <alignment horizontal="center" vertical="center" wrapText="1" readingOrder="1"/>
    </xf>
    <xf numFmtId="0" fontId="45" fillId="12" borderId="66" xfId="0" applyFont="1" applyFill="1" applyBorder="1" applyAlignment="1">
      <alignment horizontal="center" vertical="center" wrapText="1" readingOrder="1"/>
    </xf>
    <xf numFmtId="0" fontId="4" fillId="12" borderId="71" xfId="0" applyFont="1" applyFill="1" applyBorder="1" applyAlignment="1">
      <alignment horizontal="center" vertical="center" wrapText="1" readingOrder="1"/>
    </xf>
    <xf numFmtId="0" fontId="45" fillId="12" borderId="71" xfId="0" applyFont="1" applyFill="1" applyBorder="1" applyAlignment="1">
      <alignment horizontal="left" vertical="center" wrapText="1" readingOrder="1"/>
    </xf>
    <xf numFmtId="0" fontId="45" fillId="12" borderId="72" xfId="0" applyFont="1" applyFill="1" applyBorder="1" applyAlignment="1">
      <alignment horizontal="center" vertical="center" wrapText="1" readingOrder="1"/>
    </xf>
    <xf numFmtId="0" fontId="10" fillId="12" borderId="34" xfId="0" applyFont="1" applyFill="1" applyBorder="1"/>
    <xf numFmtId="0" fontId="46" fillId="12" borderId="34" xfId="0" applyFont="1" applyFill="1" applyBorder="1"/>
    <xf numFmtId="0" fontId="10" fillId="0" borderId="0" xfId="0" applyFont="1"/>
    <xf numFmtId="0" fontId="47" fillId="0" borderId="58" xfId="0" applyFont="1" applyBorder="1" applyAlignment="1">
      <alignment horizontal="left" vertical="center" wrapText="1" readingOrder="1"/>
    </xf>
    <xf numFmtId="0" fontId="56" fillId="8" borderId="30" xfId="0" applyFont="1" applyFill="1" applyBorder="1" applyAlignment="1">
      <alignment horizontal="center" vertical="center" wrapText="1"/>
    </xf>
    <xf numFmtId="49" fontId="56" fillId="8" borderId="35" xfId="0" applyNumberFormat="1" applyFont="1" applyFill="1" applyBorder="1" applyAlignment="1">
      <alignment horizontal="center" vertical="center" wrapText="1"/>
    </xf>
    <xf numFmtId="0" fontId="55" fillId="0" borderId="16" xfId="0" applyFont="1" applyBorder="1" applyAlignment="1">
      <alignment vertical="top" wrapText="1"/>
    </xf>
    <xf numFmtId="0" fontId="4"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0" xfId="0"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6" fillId="3" borderId="12" xfId="0" applyFont="1" applyFill="1" applyBorder="1" applyAlignment="1">
      <alignment horizontal="center" vertical="center"/>
    </xf>
    <xf numFmtId="0" fontId="2" fillId="0" borderId="13" xfId="0" applyFont="1" applyBorder="1"/>
    <xf numFmtId="0" fontId="2" fillId="0" borderId="14" xfId="0" applyFont="1" applyBorder="1"/>
    <xf numFmtId="0" fontId="13" fillId="11" borderId="30" xfId="0" applyFont="1" applyFill="1" applyBorder="1" applyAlignment="1">
      <alignment horizontal="left" vertical="center" wrapText="1"/>
    </xf>
    <xf numFmtId="0" fontId="2" fillId="0" borderId="31" xfId="0" applyFont="1" applyBorder="1"/>
    <xf numFmtId="0" fontId="12" fillId="0" borderId="20" xfId="0" applyFont="1" applyBorder="1" applyAlignment="1">
      <alignment horizontal="center" vertical="center" wrapText="1"/>
    </xf>
    <xf numFmtId="0" fontId="2" fillId="0" borderId="21" xfId="0" applyFont="1" applyBorder="1"/>
    <xf numFmtId="0" fontId="2" fillId="0" borderId="22" xfId="0" applyFont="1" applyBorder="1"/>
    <xf numFmtId="0" fontId="2" fillId="0" borderId="23" xfId="0" applyFont="1" applyBorder="1"/>
    <xf numFmtId="0" fontId="2" fillId="0" borderId="27" xfId="0" applyFont="1" applyBorder="1"/>
    <xf numFmtId="0" fontId="2" fillId="0" borderId="28" xfId="0" applyFont="1" applyBorder="1"/>
    <xf numFmtId="0" fontId="13" fillId="0" borderId="22" xfId="0" applyFont="1" applyBorder="1" applyAlignment="1">
      <alignment horizontal="center" vertical="center" wrapText="1"/>
    </xf>
    <xf numFmtId="0" fontId="2" fillId="0" borderId="29" xfId="0" applyFont="1" applyBorder="1"/>
    <xf numFmtId="0" fontId="13" fillId="10"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14" fillId="7" borderId="30" xfId="0" applyFont="1" applyFill="1" applyBorder="1" applyAlignment="1">
      <alignment horizontal="left" vertical="center" wrapText="1"/>
    </xf>
    <xf numFmtId="0" fontId="2" fillId="0" borderId="32" xfId="0" applyFont="1" applyBorder="1"/>
    <xf numFmtId="0" fontId="2" fillId="0" borderId="33" xfId="0" applyFont="1" applyBorder="1"/>
    <xf numFmtId="49" fontId="17" fillId="15" borderId="30" xfId="0" applyNumberFormat="1" applyFont="1" applyFill="1" applyBorder="1" applyAlignment="1">
      <alignment horizontal="center" vertical="center" wrapText="1"/>
    </xf>
    <xf numFmtId="0" fontId="16" fillId="6" borderId="30" xfId="0" applyFont="1" applyFill="1" applyBorder="1" applyAlignment="1">
      <alignment horizontal="center" vertical="center"/>
    </xf>
    <xf numFmtId="0" fontId="16" fillId="0" borderId="0" xfId="0" applyFont="1" applyAlignment="1">
      <alignment horizontal="center" vertical="center"/>
    </xf>
    <xf numFmtId="0" fontId="17" fillId="8" borderId="30" xfId="0" applyFont="1" applyFill="1" applyBorder="1" applyAlignment="1">
      <alignment horizontal="center" vertical="center" wrapText="1"/>
    </xf>
    <xf numFmtId="49" fontId="18" fillId="8" borderId="30" xfId="0" applyNumberFormat="1" applyFont="1" applyFill="1" applyBorder="1" applyAlignment="1">
      <alignment horizontal="center" vertical="center" wrapText="1"/>
    </xf>
    <xf numFmtId="0" fontId="19" fillId="8" borderId="30" xfId="0" applyFont="1" applyFill="1" applyBorder="1" applyAlignment="1">
      <alignment horizontal="center" vertical="center" wrapText="1"/>
    </xf>
    <xf numFmtId="0" fontId="15" fillId="0" borderId="37" xfId="0" applyFont="1" applyBorder="1" applyAlignment="1">
      <alignment horizontal="center" vertical="center"/>
    </xf>
    <xf numFmtId="0" fontId="15" fillId="0" borderId="63" xfId="0" applyFont="1" applyBorder="1" applyAlignment="1">
      <alignment horizontal="center" vertical="center"/>
    </xf>
    <xf numFmtId="0" fontId="15" fillId="0" borderId="39" xfId="0" applyFont="1" applyBorder="1" applyAlignment="1">
      <alignment horizontal="center" vertical="center"/>
    </xf>
    <xf numFmtId="0" fontId="15" fillId="0" borderId="37"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39" xfId="0" applyFont="1" applyBorder="1" applyAlignment="1">
      <alignment horizontal="center" vertical="center" wrapText="1"/>
    </xf>
    <xf numFmtId="9" fontId="15" fillId="0" borderId="37" xfId="0" applyNumberFormat="1" applyFont="1" applyBorder="1" applyAlignment="1">
      <alignment horizontal="center" vertical="center" wrapText="1"/>
    </xf>
    <xf numFmtId="0" fontId="2" fillId="0" borderId="38" xfId="0" applyFont="1" applyBorder="1"/>
    <xf numFmtId="0" fontId="2" fillId="0" borderId="39" xfId="0" applyFont="1" applyBorder="1"/>
    <xf numFmtId="0" fontId="12" fillId="0" borderId="37" xfId="0" applyFont="1" applyBorder="1" applyAlignment="1">
      <alignment horizontal="center" vertical="center" wrapText="1"/>
    </xf>
    <xf numFmtId="0" fontId="20" fillId="0" borderId="37" xfId="0" applyFont="1" applyBorder="1" applyAlignment="1">
      <alignment horizontal="center" vertical="center" wrapText="1"/>
    </xf>
    <xf numFmtId="1" fontId="15" fillId="12" borderId="37" xfId="0" applyNumberFormat="1" applyFont="1" applyFill="1" applyBorder="1" applyAlignment="1">
      <alignment horizontal="center" vertical="center" wrapText="1"/>
    </xf>
    <xf numFmtId="0" fontId="20" fillId="0" borderId="37" xfId="0" applyFont="1" applyBorder="1" applyAlignment="1">
      <alignment horizontal="center" vertical="center"/>
    </xf>
    <xf numFmtId="49" fontId="17" fillId="16" borderId="46" xfId="0" applyNumberFormat="1" applyFont="1" applyFill="1" applyBorder="1" applyAlignment="1">
      <alignment horizontal="center" vertical="center" wrapText="1"/>
    </xf>
    <xf numFmtId="49" fontId="17" fillId="16" borderId="45" xfId="0" applyNumberFormat="1" applyFont="1" applyFill="1" applyBorder="1" applyAlignment="1">
      <alignment horizontal="center" vertical="center" wrapText="1"/>
    </xf>
    <xf numFmtId="49" fontId="17" fillId="16" borderId="51" xfId="0" applyNumberFormat="1" applyFont="1" applyFill="1" applyBorder="1" applyAlignment="1">
      <alignment horizontal="center" vertical="center" wrapText="1"/>
    </xf>
    <xf numFmtId="49" fontId="17" fillId="16" borderId="28" xfId="0" applyNumberFormat="1" applyFont="1" applyFill="1" applyBorder="1" applyAlignment="1">
      <alignment horizontal="center" vertical="center" wrapText="1"/>
    </xf>
    <xf numFmtId="0" fontId="19" fillId="18" borderId="46" xfId="0" applyFont="1" applyFill="1" applyBorder="1" applyAlignment="1">
      <alignment horizontal="center" vertical="center" wrapText="1"/>
    </xf>
    <xf numFmtId="0" fontId="19" fillId="18" borderId="45" xfId="0" applyFont="1" applyFill="1" applyBorder="1" applyAlignment="1">
      <alignment horizontal="center" vertical="center" wrapText="1"/>
    </xf>
    <xf numFmtId="0" fontId="19" fillId="18" borderId="51" xfId="0" applyFont="1" applyFill="1" applyBorder="1" applyAlignment="1">
      <alignment horizontal="center" vertical="center" wrapText="1"/>
    </xf>
    <xf numFmtId="0" fontId="19" fillId="18" borderId="28" xfId="0" applyFont="1" applyFill="1" applyBorder="1" applyAlignment="1">
      <alignment horizontal="center" vertical="center" wrapText="1"/>
    </xf>
    <xf numFmtId="49" fontId="17" fillId="15" borderId="46" xfId="0" applyNumberFormat="1" applyFont="1" applyFill="1" applyBorder="1" applyAlignment="1">
      <alignment horizontal="center" vertical="center" wrapText="1"/>
    </xf>
    <xf numFmtId="49" fontId="17" fillId="15" borderId="40" xfId="0" applyNumberFormat="1" applyFont="1" applyFill="1" applyBorder="1" applyAlignment="1">
      <alignment horizontal="center" vertical="center" wrapText="1"/>
    </xf>
    <xf numFmtId="49" fontId="17" fillId="15" borderId="51" xfId="0" applyNumberFormat="1" applyFont="1" applyFill="1" applyBorder="1" applyAlignment="1">
      <alignment horizontal="center" vertical="center" wrapText="1"/>
    </xf>
    <xf numFmtId="49" fontId="17" fillId="15" borderId="55" xfId="0" applyNumberFormat="1" applyFont="1" applyFill="1" applyBorder="1" applyAlignment="1">
      <alignment horizontal="center" vertical="center" wrapText="1"/>
    </xf>
    <xf numFmtId="0" fontId="26" fillId="0" borderId="20" xfId="0" applyFont="1" applyBorder="1" applyAlignment="1">
      <alignment horizontal="center" vertical="center" wrapText="1"/>
    </xf>
    <xf numFmtId="0" fontId="2" fillId="0" borderId="40" xfId="0" applyFont="1" applyBorder="1"/>
    <xf numFmtId="0" fontId="13" fillId="10" borderId="30"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3" fillId="0" borderId="30" xfId="0" applyFont="1" applyBorder="1" applyAlignment="1">
      <alignment horizontal="center" vertical="center" wrapText="1"/>
    </xf>
    <xf numFmtId="49" fontId="27" fillId="13" borderId="41" xfId="0" applyNumberFormat="1" applyFont="1" applyFill="1" applyBorder="1" applyAlignment="1">
      <alignment horizontal="center" vertical="center" wrapText="1"/>
    </xf>
    <xf numFmtId="0" fontId="2" fillId="0" borderId="42" xfId="0" applyFont="1" applyBorder="1"/>
    <xf numFmtId="0" fontId="2" fillId="0" borderId="43" xfId="0" applyFont="1" applyBorder="1"/>
    <xf numFmtId="0" fontId="17" fillId="13" borderId="30" xfId="0" applyFont="1" applyFill="1" applyBorder="1" applyAlignment="1">
      <alignment horizontal="center" vertical="center" wrapText="1"/>
    </xf>
    <xf numFmtId="0" fontId="2" fillId="0" borderId="54" xfId="0" applyFont="1" applyBorder="1"/>
    <xf numFmtId="0" fontId="29" fillId="0" borderId="0" xfId="0" applyFont="1" applyAlignment="1">
      <alignment horizontal="center" vertical="center"/>
    </xf>
    <xf numFmtId="0" fontId="39" fillId="0" borderId="0" xfId="0" applyFont="1" applyAlignment="1">
      <alignment horizontal="center" vertical="center"/>
    </xf>
    <xf numFmtId="0" fontId="44" fillId="12" borderId="73" xfId="0" applyFont="1" applyFill="1" applyBorder="1" applyAlignment="1">
      <alignment horizontal="left" vertical="center" wrapText="1"/>
    </xf>
    <xf numFmtId="0" fontId="4" fillId="12" borderId="37" xfId="0" applyFont="1" applyFill="1" applyBorder="1" applyAlignment="1">
      <alignment horizontal="center" vertical="center" wrapText="1" readingOrder="1"/>
    </xf>
    <xf numFmtId="0" fontId="2" fillId="0" borderId="70" xfId="0" applyFont="1" applyBorder="1"/>
    <xf numFmtId="0" fontId="6" fillId="12" borderId="12" xfId="0" applyFont="1" applyFill="1" applyBorder="1" applyAlignment="1">
      <alignment horizontal="center" vertical="center" wrapText="1" readingOrder="1"/>
    </xf>
    <xf numFmtId="0" fontId="4" fillId="12" borderId="12" xfId="0" applyFont="1" applyFill="1" applyBorder="1" applyAlignment="1">
      <alignment horizontal="center" vertical="center" wrapText="1" readingOrder="1"/>
    </xf>
    <xf numFmtId="0" fontId="2" fillId="0" borderId="59" xfId="0" applyFont="1" applyBorder="1"/>
    <xf numFmtId="0" fontId="4" fillId="12" borderId="62" xfId="0" applyFont="1" applyFill="1" applyBorder="1" applyAlignment="1">
      <alignment horizontal="center" vertical="center" wrapText="1" readingOrder="1"/>
    </xf>
    <xf numFmtId="0" fontId="2" fillId="0" borderId="65" xfId="0" applyFont="1" applyBorder="1"/>
    <xf numFmtId="0" fontId="2" fillId="0" borderId="67" xfId="0" applyFont="1" applyBorder="1"/>
    <xf numFmtId="0" fontId="4" fillId="12" borderId="63" xfId="0" applyFont="1" applyFill="1" applyBorder="1" applyAlignment="1">
      <alignment horizontal="center" vertical="center" wrapText="1" readingOrder="1"/>
    </xf>
    <xf numFmtId="0" fontId="4" fillId="12" borderId="68" xfId="0" applyFont="1" applyFill="1" applyBorder="1" applyAlignment="1">
      <alignment horizontal="center" vertical="center" wrapText="1" readingOrder="1"/>
    </xf>
    <xf numFmtId="0" fontId="2" fillId="0" borderId="69" xfId="0" applyFont="1" applyBorder="1"/>
  </cellXfs>
  <cellStyles count="1">
    <cellStyle name="Normal" xfId="0" builtinId="0"/>
  </cellStyles>
  <dxfs count="718">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717"/>
      <tableStyleElement type="firstRowStripe" dxfId="716"/>
      <tableStyleElement type="secondRowStripe" dxfId="7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4</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A68-4C4C-969C-EED9ED7E9D1C}"/>
            </c:ext>
          </c:extLst>
        </c:ser>
        <c:dLbls>
          <c:showLegendKey val="0"/>
          <c:showVal val="0"/>
          <c:showCatName val="0"/>
          <c:showSerName val="0"/>
          <c:showPercent val="0"/>
          <c:showBubbleSize val="0"/>
        </c:dLbls>
        <c:gapWidth val="150"/>
        <c:axId val="211951600"/>
        <c:axId val="211955128"/>
      </c:barChart>
      <c:catAx>
        <c:axId val="211951600"/>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211955128"/>
        <c:crosses val="autoZero"/>
        <c:auto val="1"/>
        <c:lblAlgn val="ctr"/>
        <c:lblOffset val="100"/>
        <c:noMultiLvlLbl val="1"/>
      </c:catAx>
      <c:valAx>
        <c:axId val="21195512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211951600"/>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333333"/>
                </a:solidFill>
                <a:latin typeface="Calibri"/>
              </a:defRPr>
            </a:pPr>
            <a:r>
              <a:rPr lang="es-CO" sz="1600" b="1" i="0">
                <a:solidFill>
                  <a:srgbClr val="333333"/>
                </a:solidFill>
                <a:latin typeface="Calibri"/>
              </a:rPr>
              <a:t>Proporción por Tipo de Riesgos</a:t>
            </a:r>
          </a:p>
        </c:rich>
      </c:tx>
      <c:overlay val="0"/>
    </c:title>
    <c:autoTitleDeleted val="0"/>
    <c:plotArea>
      <c:layout/>
      <c:barChart>
        <c:barDir val="bar"/>
        <c:grouping val="clustered"/>
        <c:varyColors val="1"/>
        <c:ser>
          <c:idx val="0"/>
          <c:order val="0"/>
          <c:spPr>
            <a:solidFill>
              <a:srgbClr val="4F81BD"/>
            </a:solidFill>
            <a:ln cmpd="sng">
              <a:solidFill>
                <a:srgbClr val="000000"/>
              </a:solidFill>
            </a:ln>
          </c:spPr>
          <c:invertIfNegative val="1"/>
          <c:dPt>
            <c:idx val="0"/>
            <c:invertIfNegative val="1"/>
            <c:bubble3D val="0"/>
            <c:spPr>
              <a:solidFill>
                <a:srgbClr val="33CCCC"/>
              </a:solidFill>
              <a:ln cmpd="sng">
                <a:solidFill>
                  <a:srgbClr val="000000"/>
                </a:solidFill>
              </a:ln>
            </c:spPr>
            <c:extLst>
              <c:ext xmlns:c16="http://schemas.microsoft.com/office/drawing/2014/chart" uri="{C3380CC4-5D6E-409C-BE32-E72D297353CC}">
                <c16:uniqueId val="{00000001-C4D8-4807-A5C6-9107710CD52A}"/>
              </c:ext>
            </c:extLst>
          </c:dPt>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8</c:v>
                </c:pt>
                <c:pt idx="1">
                  <c:v>3</c:v>
                </c:pt>
                <c:pt idx="2">
                  <c:v>3</c:v>
                </c:pt>
                <c:pt idx="3">
                  <c:v>1</c:v>
                </c:pt>
                <c:pt idx="4">
                  <c:v>2</c:v>
                </c:pt>
                <c:pt idx="5">
                  <c:v>2</c:v>
                </c:pt>
                <c:pt idx="6">
                  <c:v>1</c:v>
                </c:pt>
                <c:pt idx="7">
                  <c:v>3</c:v>
                </c:pt>
                <c:pt idx="8">
                  <c:v>0</c:v>
                </c:pt>
                <c:pt idx="9">
                  <c:v>11</c:v>
                </c:pt>
                <c:pt idx="10">
                  <c:v>0</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C4D8-4807-A5C6-9107710CD52A}"/>
            </c:ext>
          </c:extLst>
        </c:ser>
        <c:dLbls>
          <c:showLegendKey val="0"/>
          <c:showVal val="0"/>
          <c:showCatName val="0"/>
          <c:showSerName val="0"/>
          <c:showPercent val="0"/>
          <c:showBubbleSize val="0"/>
        </c:dLbls>
        <c:gapWidth val="150"/>
        <c:axId val="211957088"/>
        <c:axId val="211952384"/>
      </c:barChart>
      <c:catAx>
        <c:axId val="211957088"/>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txPr>
          <a:bodyPr/>
          <a:lstStyle/>
          <a:p>
            <a:pPr lvl="0">
              <a:defRPr b="0" i="0">
                <a:solidFill>
                  <a:srgbClr val="000000"/>
                </a:solidFill>
                <a:latin typeface="+mn-lt"/>
              </a:defRPr>
            </a:pPr>
            <a:endParaRPr lang="es-CO"/>
          </a:p>
        </c:txPr>
        <c:crossAx val="211952384"/>
        <c:crosses val="autoZero"/>
        <c:auto val="1"/>
        <c:lblAlgn val="ctr"/>
        <c:lblOffset val="100"/>
        <c:noMultiLvlLbl val="1"/>
      </c:catAx>
      <c:valAx>
        <c:axId val="211952384"/>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spPr>
          <a:ln/>
        </c:spPr>
        <c:txPr>
          <a:bodyPr/>
          <a:lstStyle/>
          <a:p>
            <a:pPr lvl="0">
              <a:defRPr b="0" i="0">
                <a:solidFill>
                  <a:srgbClr val="000000"/>
                </a:solidFill>
                <a:latin typeface="+mn-lt"/>
              </a:defRPr>
            </a:pPr>
            <a:endParaRPr lang="es-CO"/>
          </a:p>
        </c:txPr>
        <c:crossAx val="211957088"/>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25</xdr:row>
      <xdr:rowOff>66675</xdr:rowOff>
    </xdr:from>
    <xdr:ext cx="8220075" cy="5505450"/>
    <xdr:graphicFrame macro="">
      <xdr:nvGraphicFramePr>
        <xdr:cNvPr id="2115957564" name="Chart 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447675</xdr:colOff>
      <xdr:row>24</xdr:row>
      <xdr:rowOff>152400</xdr:rowOff>
    </xdr:from>
    <xdr:ext cx="10887075" cy="4838700"/>
    <xdr:graphicFrame macro="">
      <xdr:nvGraphicFramePr>
        <xdr:cNvPr id="758524165" name="Chart 2"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352425</xdr:colOff>
      <xdr:row>1</xdr:row>
      <xdr:rowOff>95250</xdr:rowOff>
    </xdr:from>
    <xdr:ext cx="3419475" cy="904875"/>
    <xdr:sp macro="" textlink="">
      <xdr:nvSpPr>
        <xdr:cNvPr id="3" name="Shape 3"/>
        <xdr:cNvSpPr/>
      </xdr:nvSpPr>
      <xdr:spPr>
        <a:xfrm>
          <a:off x="3641025" y="3332325"/>
          <a:ext cx="3409950" cy="895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drive/folders/1aM9K3-e6CaJcaBGGZZ89MYgOktnuQbtO" TargetMode="External"/><Relationship Id="rId7" Type="http://schemas.openxmlformats.org/officeDocument/2006/relationships/hyperlink" Target="https://docs.google.com/spreadsheets/d/1uzdZQiXoqDD3pnB6DMchqA3JB9vIP7jq/edit" TargetMode="External"/><Relationship Id="rId2" Type="http://schemas.openxmlformats.org/officeDocument/2006/relationships/hyperlink" Target="https://drive.google.com/drive/folders/1jbq9_leEH9AnIUXlFLQdgdydUQp0RK1J" TargetMode="External"/><Relationship Id="rId1" Type="http://schemas.openxmlformats.org/officeDocument/2006/relationships/hyperlink" Target="https://drive.google.com/drive/folders/1jbq9_leEH9AnIUXlFLQdgdydUQp0RK1J" TargetMode="External"/><Relationship Id="rId6" Type="http://schemas.openxmlformats.org/officeDocument/2006/relationships/hyperlink" Target="https://docs.google.com/spreadsheets/d/1uzdZQiXoqDD3pnB6DMchqA3JB9vIP7jq/edit" TargetMode="External"/><Relationship Id="rId5" Type="http://schemas.openxmlformats.org/officeDocument/2006/relationships/hyperlink" Target="https://docs.google.com/spreadsheets/d/1uzdZQiXoqDD3pnB6DMchqA3JB9vIP7jq/edit" TargetMode="External"/><Relationship Id="rId4" Type="http://schemas.openxmlformats.org/officeDocument/2006/relationships/hyperlink" Target="https://docs.google.com/spreadsheets/d/1uzdZQiXoqDD3pnB6DMchqA3JB9vIP7jq/edit"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V1000"/>
  <sheetViews>
    <sheetView workbookViewId="0">
      <selection sqref="A1:N1"/>
    </sheetView>
  </sheetViews>
  <sheetFormatPr baseColWidth="10" defaultColWidth="14.42578125" defaultRowHeight="15" customHeight="1"/>
  <cols>
    <col min="1" max="1" width="59.140625" customWidth="1"/>
    <col min="2" max="2" width="20.42578125" customWidth="1"/>
    <col min="3" max="3" width="24" customWidth="1"/>
    <col min="4" max="4" width="26" customWidth="1"/>
    <col min="5" max="5" width="28.140625" customWidth="1"/>
    <col min="6" max="6" width="34.7109375" customWidth="1"/>
    <col min="7" max="7" width="23.85546875" customWidth="1"/>
    <col min="8" max="8" width="30" customWidth="1"/>
    <col min="9" max="9" width="31.28515625" customWidth="1"/>
    <col min="10" max="10" width="24.28515625" customWidth="1"/>
    <col min="11" max="13" width="22.140625" customWidth="1"/>
    <col min="14" max="14" width="18.7109375" customWidth="1"/>
    <col min="15" max="20" width="10" customWidth="1"/>
  </cols>
  <sheetData>
    <row r="1" spans="1:22" ht="102.75" customHeight="1">
      <c r="A1" s="222" t="s">
        <v>0</v>
      </c>
      <c r="B1" s="223"/>
      <c r="C1" s="223"/>
      <c r="D1" s="223"/>
      <c r="E1" s="223"/>
      <c r="F1" s="223"/>
      <c r="G1" s="223"/>
      <c r="H1" s="223"/>
      <c r="I1" s="223"/>
      <c r="J1" s="223"/>
      <c r="K1" s="223"/>
      <c r="L1" s="223"/>
      <c r="M1" s="223"/>
      <c r="N1" s="224"/>
      <c r="O1" s="1"/>
      <c r="P1" s="1"/>
      <c r="Q1" s="1"/>
      <c r="R1" s="1"/>
      <c r="S1" s="1"/>
      <c r="T1" s="1"/>
      <c r="U1" s="1"/>
      <c r="V1" s="1"/>
    </row>
    <row r="2" spans="1:22" ht="15" customHeight="1">
      <c r="A2" s="212"/>
      <c r="B2" s="213"/>
      <c r="C2" s="213"/>
      <c r="D2" s="213"/>
      <c r="E2" s="213"/>
      <c r="F2" s="213"/>
      <c r="G2" s="213"/>
      <c r="H2" s="213"/>
      <c r="I2" s="213"/>
      <c r="J2" s="213"/>
      <c r="K2" s="213"/>
      <c r="L2" s="213"/>
      <c r="M2" s="213"/>
      <c r="N2" s="214"/>
      <c r="O2" s="1"/>
      <c r="P2" s="1"/>
      <c r="Q2" s="1"/>
      <c r="R2" s="1"/>
      <c r="S2" s="1"/>
      <c r="T2" s="1"/>
      <c r="U2" s="1"/>
      <c r="V2" s="1"/>
    </row>
    <row r="3" spans="1:22" ht="15.75" customHeight="1">
      <c r="A3" s="215"/>
      <c r="B3" s="216"/>
      <c r="C3" s="216"/>
      <c r="D3" s="216"/>
      <c r="E3" s="216"/>
      <c r="F3" s="216"/>
      <c r="G3" s="216"/>
      <c r="H3" s="216"/>
      <c r="I3" s="216"/>
      <c r="J3" s="216"/>
      <c r="K3" s="216"/>
      <c r="L3" s="216"/>
      <c r="M3" s="216"/>
      <c r="N3" s="217"/>
      <c r="O3" s="1"/>
      <c r="P3" s="1"/>
      <c r="Q3" s="1"/>
      <c r="R3" s="1"/>
      <c r="S3" s="1"/>
      <c r="T3" s="1"/>
      <c r="U3" s="1"/>
      <c r="V3" s="1"/>
    </row>
    <row r="4" spans="1:22" ht="15" customHeight="1">
      <c r="A4" s="215"/>
      <c r="B4" s="216"/>
      <c r="C4" s="216"/>
      <c r="D4" s="216"/>
      <c r="E4" s="216"/>
      <c r="F4" s="216"/>
      <c r="G4" s="216"/>
      <c r="H4" s="216"/>
      <c r="I4" s="216"/>
      <c r="J4" s="216"/>
      <c r="K4" s="216"/>
      <c r="L4" s="216"/>
      <c r="M4" s="216"/>
      <c r="N4" s="217"/>
      <c r="O4" s="1"/>
      <c r="P4" s="1"/>
      <c r="Q4" s="1"/>
      <c r="R4" s="1"/>
      <c r="S4" s="1"/>
      <c r="T4" s="1"/>
      <c r="U4" s="1"/>
      <c r="V4" s="1"/>
    </row>
    <row r="5" spans="1:22" ht="15.75" customHeight="1">
      <c r="A5" s="215"/>
      <c r="B5" s="216"/>
      <c r="C5" s="216"/>
      <c r="D5" s="216"/>
      <c r="E5" s="216"/>
      <c r="F5" s="216"/>
      <c r="G5" s="216"/>
      <c r="H5" s="216"/>
      <c r="I5" s="216"/>
      <c r="J5" s="216"/>
      <c r="K5" s="216"/>
      <c r="L5" s="216"/>
      <c r="M5" s="216"/>
      <c r="N5" s="217"/>
      <c r="O5" s="1"/>
      <c r="P5" s="1"/>
      <c r="Q5" s="1"/>
      <c r="R5" s="1"/>
      <c r="S5" s="1"/>
      <c r="T5" s="1"/>
      <c r="U5" s="1"/>
      <c r="V5" s="1"/>
    </row>
    <row r="6" spans="1:22" ht="48" customHeight="1">
      <c r="A6" s="218"/>
      <c r="B6" s="219"/>
      <c r="C6" s="219"/>
      <c r="D6" s="219"/>
      <c r="E6" s="219"/>
      <c r="F6" s="219"/>
      <c r="G6" s="219"/>
      <c r="H6" s="219"/>
      <c r="I6" s="219"/>
      <c r="J6" s="219"/>
      <c r="K6" s="219"/>
      <c r="L6" s="219"/>
      <c r="M6" s="219"/>
      <c r="N6" s="220"/>
      <c r="O6" s="1"/>
      <c r="P6" s="1"/>
      <c r="Q6" s="1"/>
      <c r="R6" s="1"/>
      <c r="S6" s="1"/>
      <c r="T6" s="1"/>
      <c r="U6" s="1"/>
      <c r="V6" s="1"/>
    </row>
    <row r="7" spans="1:22" ht="15.75" customHeight="1">
      <c r="A7" s="2"/>
      <c r="B7" s="2"/>
      <c r="C7" s="2"/>
      <c r="D7" s="2"/>
      <c r="E7" s="2"/>
      <c r="F7" s="2"/>
      <c r="G7" s="2"/>
      <c r="H7" s="2"/>
      <c r="I7" s="2"/>
      <c r="J7" s="2"/>
      <c r="K7" s="2"/>
      <c r="L7" s="2"/>
      <c r="M7" s="2"/>
      <c r="N7" s="2"/>
      <c r="O7" s="1"/>
      <c r="P7" s="1"/>
      <c r="Q7" s="1"/>
      <c r="R7" s="1"/>
      <c r="S7" s="1"/>
      <c r="T7" s="1"/>
      <c r="U7" s="1"/>
      <c r="V7" s="1"/>
    </row>
    <row r="8" spans="1:22" ht="18.75" customHeight="1">
      <c r="A8" s="225" t="s">
        <v>1</v>
      </c>
      <c r="B8" s="226"/>
      <c r="C8" s="226"/>
      <c r="D8" s="226"/>
      <c r="E8" s="226"/>
      <c r="F8" s="226"/>
      <c r="G8" s="226"/>
      <c r="H8" s="226"/>
      <c r="I8" s="226"/>
      <c r="J8" s="226"/>
      <c r="K8" s="226"/>
      <c r="L8" s="226"/>
      <c r="M8" s="226"/>
      <c r="N8" s="227"/>
      <c r="O8" s="1"/>
      <c r="P8" s="1"/>
      <c r="Q8" s="1"/>
      <c r="R8" s="1"/>
      <c r="S8" s="1"/>
      <c r="T8" s="1"/>
      <c r="U8" s="1"/>
      <c r="V8" s="1"/>
    </row>
    <row r="9" spans="1:22" ht="60" customHeight="1">
      <c r="A9" s="3" t="s">
        <v>2</v>
      </c>
      <c r="B9" s="3" t="s">
        <v>3</v>
      </c>
      <c r="C9" s="3" t="s">
        <v>4</v>
      </c>
      <c r="D9" s="3" t="s">
        <v>5</v>
      </c>
      <c r="E9" s="3" t="s">
        <v>6</v>
      </c>
      <c r="F9" s="3" t="s">
        <v>7</v>
      </c>
      <c r="G9" s="3" t="s">
        <v>8</v>
      </c>
      <c r="H9" s="4" t="s">
        <v>9</v>
      </c>
      <c r="I9" s="4" t="s">
        <v>10</v>
      </c>
      <c r="J9" s="3" t="s">
        <v>11</v>
      </c>
      <c r="K9" s="3" t="s">
        <v>12</v>
      </c>
      <c r="L9" s="3" t="s">
        <v>13</v>
      </c>
      <c r="M9" s="3" t="s">
        <v>14</v>
      </c>
      <c r="N9" s="3" t="s">
        <v>15</v>
      </c>
      <c r="O9" s="1"/>
      <c r="P9" s="1"/>
      <c r="Q9" s="1"/>
      <c r="R9" s="1"/>
      <c r="S9" s="1"/>
      <c r="T9" s="1"/>
      <c r="U9" s="1"/>
      <c r="V9" s="1"/>
    </row>
    <row r="10" spans="1:22">
      <c r="A10" s="5" t="s">
        <v>16</v>
      </c>
      <c r="B10" s="6">
        <v>2</v>
      </c>
      <c r="C10" s="7"/>
      <c r="D10" s="7"/>
      <c r="E10" s="7"/>
      <c r="F10" s="7"/>
      <c r="G10" s="7"/>
      <c r="H10" s="7"/>
      <c r="I10" s="7"/>
      <c r="J10" s="7"/>
      <c r="K10" s="7">
        <v>0</v>
      </c>
      <c r="L10" s="7"/>
      <c r="M10" s="7"/>
      <c r="N10" s="8">
        <f t="shared" ref="N10:N23" si="0">SUM(B10:M10)</f>
        <v>2</v>
      </c>
      <c r="O10" s="1"/>
      <c r="P10" s="1"/>
      <c r="Q10" s="1"/>
      <c r="R10" s="1"/>
      <c r="S10" s="1"/>
      <c r="T10" s="1"/>
      <c r="U10" s="1"/>
      <c r="V10" s="1"/>
    </row>
    <row r="11" spans="1:22">
      <c r="A11" s="5" t="s">
        <v>17</v>
      </c>
      <c r="B11" s="9"/>
      <c r="C11" s="10">
        <v>2</v>
      </c>
      <c r="D11" s="10"/>
      <c r="E11" s="10"/>
      <c r="F11" s="10"/>
      <c r="G11" s="10"/>
      <c r="H11" s="10"/>
      <c r="I11" s="10"/>
      <c r="J11" s="7"/>
      <c r="K11" s="10">
        <v>1</v>
      </c>
      <c r="L11" s="10"/>
      <c r="M11" s="10"/>
      <c r="N11" s="8">
        <f t="shared" si="0"/>
        <v>3</v>
      </c>
      <c r="O11" s="1"/>
      <c r="P11" s="1"/>
      <c r="Q11" s="1"/>
      <c r="R11" s="1"/>
      <c r="S11" s="1"/>
      <c r="T11" s="1"/>
      <c r="U11" s="1"/>
      <c r="V11" s="1"/>
    </row>
    <row r="12" spans="1:22">
      <c r="A12" s="5" t="s">
        <v>18</v>
      </c>
      <c r="B12" s="6">
        <v>1</v>
      </c>
      <c r="C12" s="7"/>
      <c r="D12" s="7"/>
      <c r="E12" s="7"/>
      <c r="F12" s="7"/>
      <c r="G12" s="7"/>
      <c r="H12" s="7"/>
      <c r="I12" s="7"/>
      <c r="J12" s="7"/>
      <c r="K12" s="7">
        <v>1</v>
      </c>
      <c r="L12" s="7"/>
      <c r="M12" s="7"/>
      <c r="N12" s="8">
        <f t="shared" si="0"/>
        <v>2</v>
      </c>
      <c r="O12" s="1"/>
      <c r="P12" s="1"/>
      <c r="Q12" s="1"/>
      <c r="R12" s="1"/>
      <c r="S12" s="1"/>
      <c r="T12" s="1"/>
      <c r="U12" s="1"/>
      <c r="V12" s="1"/>
    </row>
    <row r="13" spans="1:22">
      <c r="A13" s="11" t="s">
        <v>19</v>
      </c>
      <c r="B13" s="12">
        <v>1</v>
      </c>
      <c r="C13" s="13">
        <v>1</v>
      </c>
      <c r="D13" s="13"/>
      <c r="E13" s="13"/>
      <c r="F13" s="13"/>
      <c r="G13" s="13"/>
      <c r="H13" s="13"/>
      <c r="I13" s="13"/>
      <c r="J13" s="13"/>
      <c r="K13" s="13">
        <v>1</v>
      </c>
      <c r="L13" s="13"/>
      <c r="M13" s="13">
        <v>1</v>
      </c>
      <c r="N13" s="14">
        <f t="shared" si="0"/>
        <v>4</v>
      </c>
      <c r="O13" s="1"/>
      <c r="P13" s="1"/>
      <c r="Q13" s="1"/>
      <c r="R13" s="1"/>
      <c r="S13" s="1"/>
      <c r="T13" s="1"/>
      <c r="U13" s="1"/>
      <c r="V13" s="1"/>
    </row>
    <row r="14" spans="1:22">
      <c r="A14" s="15" t="s">
        <v>20</v>
      </c>
      <c r="B14" s="16"/>
      <c r="C14" s="17"/>
      <c r="D14" s="17">
        <v>1</v>
      </c>
      <c r="E14" s="17"/>
      <c r="F14" s="17"/>
      <c r="G14" s="17"/>
      <c r="H14" s="17"/>
      <c r="I14" s="17"/>
      <c r="J14" s="17"/>
      <c r="K14" s="17">
        <v>1</v>
      </c>
      <c r="L14" s="17"/>
      <c r="M14" s="17"/>
      <c r="N14" s="18">
        <f t="shared" si="0"/>
        <v>2</v>
      </c>
      <c r="O14" s="1"/>
      <c r="P14" s="1"/>
      <c r="Q14" s="1"/>
      <c r="R14" s="1"/>
      <c r="S14" s="1"/>
      <c r="T14" s="1"/>
      <c r="U14" s="1"/>
      <c r="V14" s="1"/>
    </row>
    <row r="15" spans="1:22">
      <c r="A15" s="15" t="s">
        <v>21</v>
      </c>
      <c r="B15" s="16">
        <v>1</v>
      </c>
      <c r="C15" s="17"/>
      <c r="D15" s="17"/>
      <c r="E15" s="17"/>
      <c r="F15" s="17"/>
      <c r="G15" s="17"/>
      <c r="H15" s="17"/>
      <c r="I15" s="17"/>
      <c r="J15" s="17"/>
      <c r="K15" s="17">
        <v>0</v>
      </c>
      <c r="L15" s="17"/>
      <c r="M15" s="17"/>
      <c r="N15" s="18">
        <f t="shared" si="0"/>
        <v>1</v>
      </c>
      <c r="O15" s="1"/>
      <c r="P15" s="1"/>
      <c r="Q15" s="1"/>
      <c r="R15" s="1"/>
      <c r="S15" s="1"/>
      <c r="T15" s="1"/>
      <c r="U15" s="1"/>
      <c r="V15" s="1"/>
    </row>
    <row r="16" spans="1:22">
      <c r="A16" s="15" t="s">
        <v>22</v>
      </c>
      <c r="B16" s="16"/>
      <c r="C16" s="17"/>
      <c r="D16" s="17">
        <v>2</v>
      </c>
      <c r="E16" s="17"/>
      <c r="F16" s="17"/>
      <c r="G16" s="17"/>
      <c r="H16" s="17"/>
      <c r="I16" s="17"/>
      <c r="J16" s="17"/>
      <c r="K16" s="17">
        <v>0</v>
      </c>
      <c r="L16" s="17"/>
      <c r="M16" s="17"/>
      <c r="N16" s="18">
        <f t="shared" si="0"/>
        <v>2</v>
      </c>
      <c r="O16" s="1"/>
      <c r="P16" s="1"/>
      <c r="Q16" s="1"/>
      <c r="R16" s="1"/>
      <c r="S16" s="1"/>
      <c r="T16" s="1"/>
      <c r="U16" s="1"/>
      <c r="V16" s="1"/>
    </row>
    <row r="17" spans="1:22">
      <c r="A17" s="15" t="s">
        <v>23</v>
      </c>
      <c r="B17" s="16"/>
      <c r="C17" s="17"/>
      <c r="D17" s="17"/>
      <c r="E17" s="17"/>
      <c r="F17" s="17"/>
      <c r="G17" s="17">
        <v>2</v>
      </c>
      <c r="H17" s="17"/>
      <c r="I17" s="17"/>
      <c r="J17" s="17"/>
      <c r="K17" s="17">
        <v>1</v>
      </c>
      <c r="L17" s="17"/>
      <c r="M17" s="17"/>
      <c r="N17" s="18">
        <f t="shared" si="0"/>
        <v>3</v>
      </c>
      <c r="O17" s="1"/>
      <c r="P17" s="1"/>
      <c r="Q17" s="1"/>
      <c r="R17" s="1"/>
      <c r="S17" s="1"/>
      <c r="T17" s="1"/>
      <c r="U17" s="1"/>
      <c r="V17" s="1"/>
    </row>
    <row r="18" spans="1:22" ht="15.75" customHeight="1">
      <c r="A18" s="15" t="s">
        <v>24</v>
      </c>
      <c r="B18" s="16"/>
      <c r="C18" s="17"/>
      <c r="D18" s="17"/>
      <c r="E18" s="17"/>
      <c r="F18" s="17"/>
      <c r="G18" s="17"/>
      <c r="H18" s="17"/>
      <c r="I18" s="17"/>
      <c r="J18" s="17"/>
      <c r="K18" s="17">
        <v>1</v>
      </c>
      <c r="L18" s="17"/>
      <c r="M18" s="17"/>
      <c r="N18" s="18">
        <f t="shared" si="0"/>
        <v>1</v>
      </c>
      <c r="O18" s="1"/>
      <c r="P18" s="1"/>
      <c r="Q18" s="1"/>
      <c r="R18" s="1"/>
      <c r="S18" s="1"/>
      <c r="T18" s="1"/>
      <c r="U18" s="1"/>
      <c r="V18" s="1"/>
    </row>
    <row r="19" spans="1:22">
      <c r="A19" s="15" t="s">
        <v>25</v>
      </c>
      <c r="B19" s="16">
        <v>2</v>
      </c>
      <c r="C19" s="17"/>
      <c r="D19" s="17"/>
      <c r="E19" s="17"/>
      <c r="F19" s="17">
        <v>2</v>
      </c>
      <c r="G19" s="17"/>
      <c r="H19" s="17"/>
      <c r="I19" s="17"/>
      <c r="J19" s="17"/>
      <c r="K19" s="17">
        <v>3</v>
      </c>
      <c r="L19" s="17"/>
      <c r="M19" s="17"/>
      <c r="N19" s="18">
        <f t="shared" si="0"/>
        <v>7</v>
      </c>
      <c r="O19" s="1"/>
      <c r="P19" s="1"/>
      <c r="Q19" s="1"/>
      <c r="R19" s="1"/>
      <c r="S19" s="1"/>
      <c r="T19" s="1"/>
      <c r="U19" s="1"/>
      <c r="V19" s="1"/>
    </row>
    <row r="20" spans="1:22">
      <c r="A20" s="15" t="s">
        <v>26</v>
      </c>
      <c r="B20" s="16">
        <v>1</v>
      </c>
      <c r="C20" s="17"/>
      <c r="D20" s="17"/>
      <c r="E20" s="17"/>
      <c r="F20" s="17"/>
      <c r="G20" s="17"/>
      <c r="H20" s="17"/>
      <c r="I20" s="17"/>
      <c r="J20" s="17"/>
      <c r="K20" s="17">
        <v>1</v>
      </c>
      <c r="L20" s="17"/>
      <c r="M20" s="17"/>
      <c r="N20" s="18">
        <f t="shared" si="0"/>
        <v>2</v>
      </c>
      <c r="O20" s="1"/>
      <c r="P20" s="1"/>
      <c r="Q20" s="1"/>
      <c r="R20" s="1"/>
      <c r="S20" s="1"/>
      <c r="T20" s="1"/>
      <c r="U20" s="1"/>
      <c r="V20" s="1"/>
    </row>
    <row r="21" spans="1:22" ht="15.75" customHeight="1">
      <c r="A21" s="15" t="s">
        <v>27</v>
      </c>
      <c r="B21" s="16"/>
      <c r="C21" s="17"/>
      <c r="D21" s="17"/>
      <c r="E21" s="17"/>
      <c r="F21" s="17"/>
      <c r="G21" s="17"/>
      <c r="H21" s="17"/>
      <c r="I21" s="17">
        <v>3</v>
      </c>
      <c r="J21" s="17"/>
      <c r="K21" s="17">
        <v>0</v>
      </c>
      <c r="L21" s="17"/>
      <c r="M21" s="17"/>
      <c r="N21" s="18">
        <f t="shared" si="0"/>
        <v>3</v>
      </c>
      <c r="O21" s="1"/>
      <c r="P21" s="1"/>
      <c r="Q21" s="1"/>
      <c r="R21" s="1"/>
      <c r="S21" s="1"/>
      <c r="T21" s="1"/>
      <c r="U21" s="1"/>
      <c r="V21" s="1"/>
    </row>
    <row r="22" spans="1:22" ht="15.75" customHeight="1">
      <c r="A22" s="19" t="s">
        <v>28</v>
      </c>
      <c r="B22" s="20"/>
      <c r="C22" s="21"/>
      <c r="D22" s="21"/>
      <c r="E22" s="21">
        <v>1</v>
      </c>
      <c r="F22" s="21"/>
      <c r="G22" s="21"/>
      <c r="H22" s="21"/>
      <c r="I22" s="21"/>
      <c r="J22" s="21"/>
      <c r="K22" s="21">
        <v>0</v>
      </c>
      <c r="L22" s="21"/>
      <c r="M22" s="21"/>
      <c r="N22" s="22">
        <f t="shared" si="0"/>
        <v>1</v>
      </c>
      <c r="O22" s="1"/>
      <c r="P22" s="1"/>
      <c r="Q22" s="1"/>
      <c r="R22" s="1"/>
      <c r="S22" s="1"/>
      <c r="T22" s="1"/>
      <c r="U22" s="1"/>
      <c r="V22" s="1"/>
    </row>
    <row r="23" spans="1:22" ht="15.75" customHeight="1">
      <c r="A23" s="19" t="s">
        <v>29</v>
      </c>
      <c r="B23" s="20"/>
      <c r="C23" s="21"/>
      <c r="D23" s="21"/>
      <c r="E23" s="21"/>
      <c r="F23" s="21"/>
      <c r="G23" s="21"/>
      <c r="H23" s="21">
        <v>1</v>
      </c>
      <c r="I23" s="21"/>
      <c r="J23" s="21"/>
      <c r="K23" s="21">
        <v>1</v>
      </c>
      <c r="L23" s="21"/>
      <c r="M23" s="21"/>
      <c r="N23" s="22">
        <f t="shared" si="0"/>
        <v>2</v>
      </c>
      <c r="O23" s="1"/>
      <c r="P23" s="1"/>
      <c r="Q23" s="1"/>
      <c r="R23" s="1"/>
      <c r="S23" s="1"/>
      <c r="T23" s="1"/>
      <c r="U23" s="1"/>
      <c r="V23" s="1"/>
    </row>
    <row r="24" spans="1:22" ht="15.75" customHeight="1">
      <c r="A24" s="23" t="s">
        <v>15</v>
      </c>
      <c r="B24" s="24">
        <f t="shared" ref="B24:N24" si="1">SUM(B10:B23)</f>
        <v>8</v>
      </c>
      <c r="C24" s="24">
        <f t="shared" si="1"/>
        <v>3</v>
      </c>
      <c r="D24" s="24">
        <f t="shared" si="1"/>
        <v>3</v>
      </c>
      <c r="E24" s="24">
        <f t="shared" si="1"/>
        <v>1</v>
      </c>
      <c r="F24" s="24">
        <f t="shared" si="1"/>
        <v>2</v>
      </c>
      <c r="G24" s="24">
        <f t="shared" si="1"/>
        <v>2</v>
      </c>
      <c r="H24" s="24">
        <f t="shared" si="1"/>
        <v>1</v>
      </c>
      <c r="I24" s="24">
        <f t="shared" si="1"/>
        <v>3</v>
      </c>
      <c r="J24" s="24">
        <f t="shared" si="1"/>
        <v>0</v>
      </c>
      <c r="K24" s="24">
        <f t="shared" si="1"/>
        <v>11</v>
      </c>
      <c r="L24" s="24">
        <f t="shared" si="1"/>
        <v>0</v>
      </c>
      <c r="M24" s="24">
        <f t="shared" si="1"/>
        <v>1</v>
      </c>
      <c r="N24" s="24">
        <f t="shared" si="1"/>
        <v>35</v>
      </c>
      <c r="O24" s="1"/>
      <c r="P24" s="1"/>
      <c r="Q24" s="1"/>
      <c r="R24" s="1"/>
      <c r="S24" s="1"/>
      <c r="T24" s="1"/>
      <c r="U24" s="1"/>
      <c r="V24" s="1"/>
    </row>
    <row r="25" spans="1:22" ht="15.75" customHeight="1">
      <c r="A25" s="2"/>
      <c r="B25" s="2"/>
      <c r="C25" s="2"/>
      <c r="D25" s="2"/>
      <c r="E25" s="2"/>
      <c r="F25" s="2"/>
      <c r="G25" s="2"/>
      <c r="H25" s="2"/>
      <c r="I25" s="2"/>
      <c r="J25" s="2"/>
      <c r="K25" s="2"/>
      <c r="L25" s="2"/>
      <c r="M25" s="2"/>
      <c r="N25" s="2"/>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c r="C29" s="1"/>
      <c r="D29" s="1"/>
      <c r="E29" s="1"/>
      <c r="F29" s="1"/>
      <c r="G29" s="1"/>
      <c r="H29" s="1"/>
      <c r="I29" s="1"/>
      <c r="J29" s="1"/>
      <c r="K29" s="1"/>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B41" s="1"/>
      <c r="C41" s="1"/>
      <c r="D41" s="1"/>
      <c r="E41" s="1"/>
      <c r="F41" s="1"/>
      <c r="G41" s="1"/>
      <c r="H41" s="1"/>
      <c r="I41" s="1"/>
      <c r="J41" s="1"/>
      <c r="K41" s="1"/>
      <c r="L41" s="1"/>
      <c r="M41" s="1"/>
      <c r="N41" s="1"/>
      <c r="O41" s="1"/>
      <c r="P41" s="1"/>
      <c r="Q41" s="1"/>
      <c r="R41" s="1"/>
      <c r="S41" s="1"/>
      <c r="T41" s="1"/>
      <c r="U41" s="1"/>
      <c r="V41" s="1"/>
    </row>
    <row r="42" spans="1:22" ht="15.75" customHeight="1">
      <c r="A42" s="1"/>
      <c r="B42" s="1"/>
      <c r="C42" s="1"/>
      <c r="D42" s="1"/>
      <c r="E42" s="1"/>
      <c r="F42" s="1"/>
      <c r="G42" s="1"/>
      <c r="H42" s="1"/>
      <c r="I42" s="1"/>
      <c r="J42" s="1"/>
      <c r="K42" s="1"/>
      <c r="L42" s="1"/>
      <c r="M42" s="1"/>
      <c r="N42" s="1"/>
      <c r="O42" s="1"/>
      <c r="P42" s="1"/>
      <c r="Q42" s="1"/>
      <c r="R42" s="1"/>
      <c r="S42" s="1"/>
      <c r="T42" s="1"/>
      <c r="U42" s="1"/>
      <c r="V42" s="1"/>
    </row>
    <row r="43" spans="1:22" ht="15.75" customHeight="1">
      <c r="A43" s="1"/>
      <c r="B43" s="1"/>
      <c r="C43" s="1"/>
      <c r="D43" s="1"/>
      <c r="E43" s="1"/>
      <c r="F43" s="1"/>
      <c r="G43" s="1"/>
      <c r="H43" s="1"/>
      <c r="I43" s="1"/>
      <c r="J43" s="1"/>
      <c r="K43" s="1"/>
      <c r="L43" s="1"/>
      <c r="M43" s="1"/>
      <c r="N43" s="1"/>
      <c r="O43" s="1"/>
      <c r="P43" s="1"/>
      <c r="Q43" s="1"/>
      <c r="R43" s="1"/>
      <c r="S43" s="1"/>
      <c r="T43" s="1"/>
      <c r="U43" s="1"/>
      <c r="V43" s="1"/>
    </row>
    <row r="44" spans="1:22" ht="15.75" customHeight="1">
      <c r="A44" s="1"/>
      <c r="B44" s="1"/>
      <c r="C44" s="1"/>
      <c r="D44" s="1"/>
      <c r="E44" s="1"/>
      <c r="F44" s="1"/>
      <c r="G44" s="1"/>
      <c r="H44" s="1"/>
      <c r="I44" s="1"/>
      <c r="J44" s="1"/>
      <c r="K44" s="1"/>
      <c r="L44" s="1"/>
      <c r="M44" s="1"/>
      <c r="N44" s="1"/>
      <c r="O44" s="1"/>
      <c r="P44" s="1"/>
      <c r="Q44" s="1"/>
      <c r="R44" s="1"/>
      <c r="S44" s="1"/>
      <c r="T44" s="1"/>
      <c r="U44" s="1"/>
      <c r="V44" s="1"/>
    </row>
    <row r="45" spans="1:22" ht="15.75" customHeight="1">
      <c r="A45" s="1"/>
      <c r="B45" s="1"/>
      <c r="C45" s="1"/>
      <c r="D45" s="1"/>
      <c r="E45" s="1"/>
      <c r="F45" s="1"/>
      <c r="G45" s="1"/>
      <c r="H45" s="1"/>
      <c r="I45" s="1"/>
      <c r="J45" s="1"/>
      <c r="K45" s="1"/>
      <c r="L45" s="1"/>
      <c r="M45" s="1"/>
      <c r="N45" s="1"/>
      <c r="O45" s="1"/>
      <c r="P45" s="1"/>
      <c r="Q45" s="1"/>
      <c r="R45" s="1"/>
      <c r="S45" s="1"/>
      <c r="T45" s="1"/>
      <c r="U45" s="1"/>
      <c r="V45" s="1"/>
    </row>
    <row r="46" spans="1:22" ht="15.75" customHeight="1">
      <c r="A46" s="1"/>
      <c r="B46" s="1"/>
      <c r="C46" s="1"/>
      <c r="D46" s="1"/>
      <c r="E46" s="1"/>
      <c r="F46" s="1"/>
      <c r="G46" s="1"/>
      <c r="H46" s="1"/>
      <c r="I46" s="1"/>
      <c r="J46" s="1"/>
      <c r="K46" s="1"/>
      <c r="L46" s="1"/>
      <c r="M46" s="1"/>
      <c r="N46" s="1"/>
      <c r="O46" s="1"/>
      <c r="P46" s="1"/>
      <c r="Q46" s="1"/>
      <c r="R46" s="1"/>
      <c r="S46" s="1"/>
      <c r="T46" s="1"/>
      <c r="U46" s="1"/>
      <c r="V46" s="1"/>
    </row>
    <row r="47" spans="1:22" ht="15.75" customHeight="1">
      <c r="A47" s="25"/>
      <c r="B47" s="25"/>
      <c r="C47" s="25"/>
      <c r="D47" s="25"/>
      <c r="E47" s="25"/>
      <c r="F47" s="26"/>
      <c r="G47" s="26"/>
      <c r="H47" s="1"/>
      <c r="I47" s="1"/>
      <c r="J47" s="1"/>
      <c r="K47" s="1"/>
      <c r="L47" s="1"/>
      <c r="M47" s="1"/>
      <c r="N47" s="1"/>
      <c r="O47" s="1"/>
      <c r="P47" s="1"/>
      <c r="Q47" s="1"/>
      <c r="R47" s="1"/>
      <c r="S47" s="1"/>
      <c r="T47" s="1"/>
      <c r="U47" s="1"/>
      <c r="V47" s="1"/>
    </row>
    <row r="48" spans="1:22" ht="15.75" customHeight="1">
      <c r="A48" s="25"/>
      <c r="B48" s="25"/>
      <c r="C48" s="25"/>
      <c r="D48" s="25"/>
      <c r="E48" s="25"/>
      <c r="F48" s="27"/>
      <c r="G48" s="27"/>
      <c r="H48" s="1"/>
      <c r="I48" s="1"/>
      <c r="J48" s="1"/>
      <c r="K48" s="1"/>
      <c r="L48" s="1"/>
      <c r="M48" s="1"/>
      <c r="N48" s="1"/>
      <c r="O48" s="1"/>
      <c r="P48" s="1"/>
      <c r="Q48" s="1"/>
      <c r="R48" s="1"/>
      <c r="S48" s="1"/>
      <c r="T48" s="1"/>
      <c r="U48" s="1"/>
      <c r="V48" s="1"/>
    </row>
    <row r="49" spans="1:22" ht="15.75" customHeight="1">
      <c r="A49" s="25"/>
      <c r="B49" s="25"/>
      <c r="C49" s="25"/>
      <c r="D49" s="25"/>
      <c r="E49" s="25"/>
      <c r="F49" s="27"/>
      <c r="G49" s="27"/>
      <c r="H49" s="1"/>
      <c r="I49" s="1"/>
      <c r="J49" s="1"/>
      <c r="K49" s="1"/>
      <c r="L49" s="1"/>
      <c r="M49" s="1"/>
      <c r="N49" s="1"/>
      <c r="O49" s="1"/>
      <c r="P49" s="1"/>
      <c r="Q49" s="1"/>
      <c r="R49" s="1"/>
      <c r="S49" s="1"/>
      <c r="T49" s="1"/>
      <c r="U49" s="1"/>
      <c r="V49" s="1"/>
    </row>
    <row r="50" spans="1:22" ht="15.75" customHeight="1">
      <c r="A50" s="25"/>
      <c r="B50" s="25"/>
      <c r="C50" s="25"/>
      <c r="D50" s="25"/>
      <c r="E50" s="25"/>
      <c r="F50" s="27"/>
      <c r="G50" s="27"/>
      <c r="H50" s="1"/>
      <c r="I50" s="1"/>
      <c r="J50" s="1"/>
      <c r="K50" s="1"/>
      <c r="L50" s="1"/>
      <c r="M50" s="1"/>
      <c r="N50" s="1"/>
      <c r="O50" s="1"/>
      <c r="P50" s="1"/>
      <c r="Q50" s="1"/>
      <c r="R50" s="1"/>
      <c r="S50" s="1"/>
      <c r="T50" s="1"/>
      <c r="U50" s="1"/>
      <c r="V50" s="1"/>
    </row>
    <row r="51" spans="1:22" ht="15.75" customHeight="1">
      <c r="A51" s="25"/>
      <c r="B51" s="25"/>
      <c r="C51" s="25"/>
      <c r="D51" s="25"/>
      <c r="E51" s="25"/>
      <c r="F51" s="27"/>
      <c r="G51" s="27"/>
      <c r="H51" s="1"/>
      <c r="I51" s="1"/>
      <c r="J51" s="1"/>
      <c r="K51" s="1"/>
      <c r="L51" s="1"/>
      <c r="M51" s="1"/>
      <c r="N51" s="1"/>
      <c r="O51" s="1"/>
      <c r="P51" s="1"/>
      <c r="Q51" s="1"/>
      <c r="R51" s="1"/>
      <c r="S51" s="1"/>
      <c r="T51" s="1"/>
      <c r="U51" s="1"/>
      <c r="V51" s="1"/>
    </row>
    <row r="52" spans="1:22" ht="15.75" customHeight="1">
      <c r="A52" s="25"/>
      <c r="B52" s="25"/>
      <c r="C52" s="25"/>
      <c r="D52" s="25"/>
      <c r="E52" s="25"/>
      <c r="F52" s="27"/>
      <c r="G52" s="27"/>
      <c r="H52" s="1"/>
      <c r="I52" s="1"/>
      <c r="J52" s="1"/>
      <c r="K52" s="1"/>
      <c r="L52" s="1"/>
      <c r="M52" s="1"/>
      <c r="N52" s="1"/>
      <c r="O52" s="1"/>
      <c r="P52" s="1"/>
      <c r="Q52" s="1"/>
      <c r="R52" s="1"/>
      <c r="S52" s="1"/>
      <c r="T52" s="1"/>
      <c r="U52" s="1"/>
      <c r="V52" s="1"/>
    </row>
    <row r="53" spans="1:22" ht="15.75" customHeight="1">
      <c r="A53" s="25"/>
      <c r="B53" s="25"/>
      <c r="C53" s="25"/>
      <c r="D53" s="25"/>
      <c r="E53" s="25"/>
      <c r="F53" s="27"/>
      <c r="G53" s="27"/>
      <c r="H53" s="1"/>
      <c r="I53" s="1"/>
      <c r="J53" s="1"/>
      <c r="K53" s="1"/>
      <c r="L53" s="1"/>
      <c r="M53" s="1"/>
      <c r="N53" s="1"/>
      <c r="O53" s="1"/>
      <c r="P53" s="1"/>
      <c r="Q53" s="1"/>
      <c r="R53" s="1"/>
      <c r="S53" s="1"/>
      <c r="T53" s="1"/>
      <c r="U53" s="1"/>
      <c r="V53" s="1"/>
    </row>
    <row r="54" spans="1:22" ht="15.75" customHeight="1">
      <c r="A54" s="25"/>
      <c r="B54" s="25"/>
      <c r="C54" s="25"/>
      <c r="D54" s="25"/>
      <c r="E54" s="25"/>
      <c r="F54" s="27"/>
      <c r="G54" s="27"/>
      <c r="H54" s="1"/>
      <c r="I54" s="1"/>
      <c r="J54" s="1"/>
      <c r="K54" s="1"/>
      <c r="L54" s="1"/>
      <c r="M54" s="1"/>
      <c r="N54" s="1"/>
      <c r="O54" s="1"/>
      <c r="P54" s="1"/>
      <c r="Q54" s="1"/>
      <c r="R54" s="1"/>
      <c r="S54" s="1"/>
      <c r="T54" s="1"/>
      <c r="U54" s="1"/>
      <c r="V54" s="1"/>
    </row>
    <row r="55" spans="1:22" ht="15.75" customHeight="1">
      <c r="A55" s="25"/>
      <c r="B55" s="25"/>
      <c r="C55" s="25"/>
      <c r="D55" s="25"/>
      <c r="E55" s="25"/>
      <c r="F55" s="27"/>
      <c r="G55" s="27"/>
      <c r="H55" s="1"/>
      <c r="I55" s="1"/>
      <c r="J55" s="1"/>
      <c r="K55" s="1"/>
      <c r="L55" s="1"/>
      <c r="M55" s="1"/>
      <c r="N55" s="1"/>
      <c r="O55" s="1"/>
      <c r="P55" s="1"/>
      <c r="Q55" s="1"/>
      <c r="R55" s="1"/>
      <c r="S55" s="1"/>
      <c r="T55" s="1"/>
      <c r="U55" s="1"/>
      <c r="V55" s="1"/>
    </row>
    <row r="56" spans="1:22" ht="15.75" customHeight="1">
      <c r="A56" s="221"/>
      <c r="B56" s="216"/>
      <c r="C56" s="216"/>
      <c r="D56" s="216"/>
      <c r="E56" s="216"/>
      <c r="F56" s="216"/>
      <c r="G56" s="216"/>
      <c r="H56" s="216"/>
      <c r="I56" s="216"/>
      <c r="J56" s="216"/>
      <c r="K56" s="216"/>
      <c r="L56" s="216"/>
      <c r="M56" s="216"/>
      <c r="N56" s="216"/>
      <c r="O56" s="1"/>
      <c r="P56" s="1"/>
      <c r="Q56" s="1"/>
      <c r="R56" s="1"/>
      <c r="S56" s="1"/>
      <c r="T56" s="1"/>
      <c r="U56" s="1"/>
      <c r="V56" s="1"/>
    </row>
    <row r="57" spans="1:22" ht="15.75" customHeight="1">
      <c r="A57" s="216"/>
      <c r="B57" s="216"/>
      <c r="C57" s="216"/>
      <c r="D57" s="216"/>
      <c r="E57" s="216"/>
      <c r="F57" s="216"/>
      <c r="G57" s="216"/>
      <c r="H57" s="216"/>
      <c r="I57" s="216"/>
      <c r="J57" s="216"/>
      <c r="K57" s="216"/>
      <c r="L57" s="216"/>
      <c r="M57" s="216"/>
      <c r="N57" s="216"/>
      <c r="O57" s="1"/>
      <c r="P57" s="1"/>
      <c r="Q57" s="1"/>
      <c r="R57" s="1"/>
      <c r="S57" s="1"/>
      <c r="T57" s="1"/>
      <c r="U57" s="1"/>
      <c r="V57" s="1"/>
    </row>
    <row r="58" spans="1:22" ht="15.75" customHeight="1">
      <c r="A58" s="216"/>
      <c r="B58" s="216"/>
      <c r="C58" s="216"/>
      <c r="D58" s="216"/>
      <c r="E58" s="216"/>
      <c r="F58" s="216"/>
      <c r="G58" s="216"/>
      <c r="H58" s="216"/>
      <c r="I58" s="216"/>
      <c r="J58" s="216"/>
      <c r="K58" s="216"/>
      <c r="L58" s="216"/>
      <c r="M58" s="216"/>
      <c r="N58" s="216"/>
      <c r="O58" s="1"/>
      <c r="P58" s="1"/>
      <c r="Q58" s="1"/>
      <c r="R58" s="1"/>
      <c r="S58" s="1"/>
      <c r="T58" s="1"/>
      <c r="U58" s="1"/>
      <c r="V58" s="1"/>
    </row>
    <row r="59" spans="1:22" ht="15.75" customHeight="1">
      <c r="A59" s="216"/>
      <c r="B59" s="216"/>
      <c r="C59" s="216"/>
      <c r="D59" s="216"/>
      <c r="E59" s="216"/>
      <c r="F59" s="216"/>
      <c r="G59" s="216"/>
      <c r="H59" s="216"/>
      <c r="I59" s="216"/>
      <c r="J59" s="216"/>
      <c r="K59" s="216"/>
      <c r="L59" s="216"/>
      <c r="M59" s="216"/>
      <c r="N59" s="216"/>
      <c r="O59" s="1"/>
      <c r="P59" s="1"/>
      <c r="Q59" s="1"/>
      <c r="R59" s="1"/>
      <c r="S59" s="1"/>
      <c r="T59" s="1"/>
      <c r="U59" s="1"/>
      <c r="V59" s="1"/>
    </row>
    <row r="60" spans="1:22" ht="15.75" customHeight="1">
      <c r="A60" s="216"/>
      <c r="B60" s="216"/>
      <c r="C60" s="216"/>
      <c r="D60" s="216"/>
      <c r="E60" s="216"/>
      <c r="F60" s="216"/>
      <c r="G60" s="216"/>
      <c r="H60" s="216"/>
      <c r="I60" s="216"/>
      <c r="J60" s="216"/>
      <c r="K60" s="216"/>
      <c r="L60" s="216"/>
      <c r="M60" s="216"/>
      <c r="N60" s="216"/>
      <c r="O60" s="1"/>
      <c r="P60" s="1"/>
      <c r="Q60" s="1"/>
      <c r="R60" s="1"/>
      <c r="S60" s="1"/>
      <c r="T60" s="1"/>
      <c r="U60" s="1"/>
      <c r="V60" s="1"/>
    </row>
    <row r="61" spans="1:22" ht="15.75" customHeight="1">
      <c r="A61" s="216"/>
      <c r="B61" s="216"/>
      <c r="C61" s="216"/>
      <c r="D61" s="216"/>
      <c r="E61" s="216"/>
      <c r="F61" s="216"/>
      <c r="G61" s="216"/>
      <c r="H61" s="216"/>
      <c r="I61" s="216"/>
      <c r="J61" s="216"/>
      <c r="K61" s="216"/>
      <c r="L61" s="216"/>
      <c r="M61" s="216"/>
      <c r="N61" s="216"/>
      <c r="O61" s="1"/>
      <c r="P61" s="1"/>
      <c r="Q61" s="1"/>
      <c r="R61" s="1"/>
      <c r="S61" s="1"/>
      <c r="T61" s="1"/>
      <c r="U61" s="1"/>
      <c r="V61" s="1"/>
    </row>
    <row r="62" spans="1:22" ht="15.75" customHeight="1">
      <c r="A62" s="216"/>
      <c r="B62" s="216"/>
      <c r="C62" s="216"/>
      <c r="D62" s="216"/>
      <c r="E62" s="216"/>
      <c r="F62" s="216"/>
      <c r="G62" s="216"/>
      <c r="H62" s="216"/>
      <c r="I62" s="216"/>
      <c r="J62" s="216"/>
      <c r="K62" s="216"/>
      <c r="L62" s="216"/>
      <c r="M62" s="216"/>
      <c r="N62" s="216"/>
      <c r="O62" s="1"/>
      <c r="P62" s="1"/>
      <c r="Q62" s="1"/>
      <c r="R62" s="1"/>
      <c r="S62" s="1"/>
      <c r="T62" s="1"/>
      <c r="U62" s="1"/>
      <c r="V62" s="1"/>
    </row>
    <row r="63" spans="1:22" ht="15.75" customHeight="1">
      <c r="A63" s="216"/>
      <c r="B63" s="216"/>
      <c r="C63" s="216"/>
      <c r="D63" s="216"/>
      <c r="E63" s="216"/>
      <c r="F63" s="216"/>
      <c r="G63" s="216"/>
      <c r="H63" s="216"/>
      <c r="I63" s="216"/>
      <c r="J63" s="216"/>
      <c r="K63" s="216"/>
      <c r="L63" s="216"/>
      <c r="M63" s="216"/>
      <c r="N63" s="216"/>
      <c r="O63" s="1"/>
      <c r="P63" s="1"/>
      <c r="Q63" s="1"/>
      <c r="R63" s="1"/>
      <c r="S63" s="1"/>
      <c r="T63" s="1"/>
      <c r="U63" s="1"/>
      <c r="V63" s="1"/>
    </row>
    <row r="64" spans="1:22" ht="15.75" customHeight="1">
      <c r="A64" s="216"/>
      <c r="B64" s="216"/>
      <c r="C64" s="216"/>
      <c r="D64" s="216"/>
      <c r="E64" s="216"/>
      <c r="F64" s="216"/>
      <c r="G64" s="216"/>
      <c r="H64" s="216"/>
      <c r="I64" s="216"/>
      <c r="J64" s="216"/>
      <c r="K64" s="216"/>
      <c r="L64" s="216"/>
      <c r="M64" s="216"/>
      <c r="N64" s="216"/>
      <c r="O64" s="1"/>
      <c r="P64" s="1"/>
      <c r="Q64" s="1"/>
      <c r="R64" s="1"/>
      <c r="S64" s="1"/>
      <c r="T64" s="1"/>
      <c r="U64" s="1"/>
      <c r="V64" s="1"/>
    </row>
    <row r="65" spans="1:22" ht="15.75" customHeight="1">
      <c r="A65" s="216"/>
      <c r="B65" s="216"/>
      <c r="C65" s="216"/>
      <c r="D65" s="216"/>
      <c r="E65" s="216"/>
      <c r="F65" s="216"/>
      <c r="G65" s="216"/>
      <c r="H65" s="216"/>
      <c r="I65" s="216"/>
      <c r="J65" s="216"/>
      <c r="K65" s="216"/>
      <c r="L65" s="216"/>
      <c r="M65" s="216"/>
      <c r="N65" s="216"/>
      <c r="O65" s="1"/>
      <c r="P65" s="1"/>
      <c r="Q65" s="1"/>
      <c r="R65" s="1"/>
      <c r="S65" s="1"/>
      <c r="T65" s="1"/>
      <c r="U65" s="1"/>
      <c r="V65" s="1"/>
    </row>
    <row r="66" spans="1:22" ht="15.75" customHeight="1">
      <c r="A66" s="216"/>
      <c r="B66" s="216"/>
      <c r="C66" s="216"/>
      <c r="D66" s="216"/>
      <c r="E66" s="216"/>
      <c r="F66" s="216"/>
      <c r="G66" s="216"/>
      <c r="H66" s="216"/>
      <c r="I66" s="216"/>
      <c r="J66" s="216"/>
      <c r="K66" s="216"/>
      <c r="L66" s="216"/>
      <c r="M66" s="216"/>
      <c r="N66" s="216"/>
      <c r="O66" s="1"/>
      <c r="P66" s="1"/>
      <c r="Q66" s="1"/>
      <c r="R66" s="1"/>
      <c r="S66" s="1"/>
      <c r="T66" s="1"/>
      <c r="U66" s="1"/>
      <c r="V66" s="1"/>
    </row>
    <row r="67" spans="1:22" ht="15.75" customHeight="1">
      <c r="A67" s="216"/>
      <c r="B67" s="216"/>
      <c r="C67" s="216"/>
      <c r="D67" s="216"/>
      <c r="E67" s="216"/>
      <c r="F67" s="216"/>
      <c r="G67" s="216"/>
      <c r="H67" s="216"/>
      <c r="I67" s="216"/>
      <c r="J67" s="216"/>
      <c r="K67" s="216"/>
      <c r="L67" s="216"/>
      <c r="M67" s="216"/>
      <c r="N67" s="216"/>
      <c r="O67" s="1"/>
      <c r="P67" s="1"/>
      <c r="Q67" s="1"/>
      <c r="R67" s="1"/>
      <c r="S67" s="1"/>
      <c r="T67" s="1"/>
      <c r="U67" s="1"/>
      <c r="V67" s="1"/>
    </row>
    <row r="68" spans="1:22" ht="15.75" customHeight="1">
      <c r="A68" s="216"/>
      <c r="B68" s="216"/>
      <c r="C68" s="216"/>
      <c r="D68" s="216"/>
      <c r="E68" s="216"/>
      <c r="F68" s="216"/>
      <c r="G68" s="216"/>
      <c r="H68" s="216"/>
      <c r="I68" s="216"/>
      <c r="J68" s="216"/>
      <c r="K68" s="216"/>
      <c r="L68" s="216"/>
      <c r="M68" s="216"/>
      <c r="N68" s="216"/>
      <c r="O68" s="1"/>
      <c r="P68" s="1"/>
      <c r="Q68" s="1"/>
      <c r="R68" s="1"/>
      <c r="S68" s="1"/>
      <c r="T68" s="1"/>
      <c r="U68" s="1"/>
      <c r="V68" s="1"/>
    </row>
    <row r="69" spans="1:22" ht="15.75" customHeight="1">
      <c r="A69" s="216"/>
      <c r="B69" s="216"/>
      <c r="C69" s="216"/>
      <c r="D69" s="216"/>
      <c r="E69" s="216"/>
      <c r="F69" s="216"/>
      <c r="G69" s="216"/>
      <c r="H69" s="216"/>
      <c r="I69" s="216"/>
      <c r="J69" s="216"/>
      <c r="K69" s="216"/>
      <c r="L69" s="216"/>
      <c r="M69" s="216"/>
      <c r="N69" s="216"/>
      <c r="O69" s="1"/>
      <c r="P69" s="1"/>
      <c r="Q69" s="1"/>
      <c r="R69" s="1"/>
      <c r="S69" s="1"/>
      <c r="T69" s="1"/>
      <c r="U69" s="1"/>
      <c r="V69" s="1"/>
    </row>
    <row r="70" spans="1:22" ht="15.75" customHeight="1">
      <c r="A70" s="28"/>
      <c r="B70" s="29"/>
      <c r="C70" s="29"/>
      <c r="D70" s="29"/>
      <c r="E70" s="29"/>
      <c r="F70" s="29"/>
      <c r="G70" s="29"/>
      <c r="H70" s="29"/>
      <c r="I70" s="29"/>
      <c r="J70" s="29"/>
      <c r="K70" s="29"/>
      <c r="L70" s="29"/>
      <c r="M70" s="29"/>
      <c r="N70" s="29"/>
      <c r="O70" s="1"/>
      <c r="P70" s="1"/>
      <c r="Q70" s="1"/>
      <c r="R70" s="1"/>
      <c r="S70" s="1"/>
      <c r="T70" s="1"/>
      <c r="U70" s="1"/>
      <c r="V70" s="1"/>
    </row>
    <row r="71" spans="1:22" ht="15.75" customHeight="1">
      <c r="A71" s="1"/>
      <c r="B71" s="1"/>
      <c r="C71" s="1"/>
      <c r="D71" s="1"/>
      <c r="E71" s="1"/>
      <c r="F71" s="1"/>
      <c r="G71" s="1"/>
      <c r="H71" s="1"/>
      <c r="I71" s="1"/>
      <c r="J71" s="1"/>
      <c r="K71" s="1"/>
      <c r="L71" s="1"/>
      <c r="M71" s="1"/>
      <c r="N71" s="1"/>
      <c r="O71" s="1"/>
      <c r="P71" s="1"/>
      <c r="Q71" s="1"/>
      <c r="R71" s="1"/>
      <c r="S71" s="1"/>
      <c r="T71" s="1"/>
      <c r="U71" s="1"/>
      <c r="V71" s="1"/>
    </row>
    <row r="72" spans="1:22" ht="15.75" customHeight="1">
      <c r="A72" s="1"/>
      <c r="B72" s="1"/>
      <c r="C72" s="1"/>
      <c r="D72" s="1"/>
      <c r="E72" s="1"/>
      <c r="F72" s="1"/>
      <c r="G72" s="1"/>
      <c r="H72" s="1"/>
      <c r="I72" s="1"/>
      <c r="J72" s="1"/>
      <c r="K72" s="1"/>
      <c r="L72" s="1"/>
      <c r="M72" s="1"/>
      <c r="N72" s="1"/>
      <c r="O72" s="1"/>
      <c r="P72" s="1"/>
      <c r="Q72" s="1"/>
      <c r="R72" s="1"/>
      <c r="S72" s="1"/>
      <c r="T72" s="1"/>
      <c r="U72" s="1"/>
      <c r="V72" s="1"/>
    </row>
    <row r="73" spans="1:22" ht="15.75" customHeight="1">
      <c r="A73" s="1"/>
      <c r="B73" s="1"/>
      <c r="C73" s="1"/>
      <c r="D73" s="1"/>
      <c r="E73" s="1"/>
      <c r="F73" s="1"/>
      <c r="G73" s="1"/>
      <c r="H73" s="1"/>
      <c r="I73" s="1"/>
      <c r="J73" s="1"/>
      <c r="K73" s="1"/>
      <c r="L73" s="1"/>
      <c r="M73" s="1"/>
      <c r="N73" s="1"/>
      <c r="O73" s="1"/>
      <c r="P73" s="1"/>
      <c r="Q73" s="1"/>
      <c r="R73" s="1"/>
      <c r="S73" s="1"/>
      <c r="T73" s="1"/>
      <c r="U73" s="1"/>
      <c r="V73" s="1"/>
    </row>
    <row r="74" spans="1:22" ht="15.75" customHeight="1">
      <c r="A74" s="1"/>
      <c r="B74" s="1"/>
      <c r="C74" s="1"/>
      <c r="D74" s="1"/>
      <c r="E74" s="1"/>
      <c r="F74" s="1"/>
      <c r="G74" s="1"/>
      <c r="H74" s="1"/>
      <c r="I74" s="1"/>
      <c r="J74" s="1"/>
      <c r="K74" s="1"/>
      <c r="L74" s="1"/>
      <c r="M74" s="1"/>
      <c r="N74" s="1"/>
      <c r="O74" s="1"/>
      <c r="P74" s="1"/>
      <c r="Q74" s="1"/>
      <c r="R74" s="1"/>
      <c r="S74" s="1"/>
      <c r="T74" s="1"/>
      <c r="U74" s="1"/>
      <c r="V74" s="1"/>
    </row>
    <row r="75" spans="1:22" ht="15.75" customHeight="1">
      <c r="A75" s="1"/>
      <c r="B75" s="1"/>
      <c r="C75" s="1"/>
      <c r="D75" s="1"/>
      <c r="E75" s="1"/>
      <c r="F75" s="1"/>
      <c r="G75" s="1"/>
      <c r="H75" s="1"/>
      <c r="I75" s="1"/>
      <c r="J75" s="1"/>
      <c r="K75" s="1"/>
      <c r="L75" s="1"/>
      <c r="M75" s="1"/>
      <c r="N75" s="1"/>
      <c r="O75" s="1"/>
      <c r="P75" s="1"/>
      <c r="Q75" s="1"/>
      <c r="R75" s="1"/>
      <c r="S75" s="1"/>
      <c r="T75" s="1"/>
      <c r="U75" s="1"/>
      <c r="V75" s="1"/>
    </row>
    <row r="76" spans="1:22" ht="15.75" customHeight="1">
      <c r="A76" s="1"/>
      <c r="B76" s="1"/>
      <c r="C76" s="1"/>
      <c r="D76" s="1"/>
      <c r="E76" s="1"/>
      <c r="F76" s="1"/>
      <c r="G76" s="1"/>
      <c r="H76" s="1"/>
      <c r="I76" s="1"/>
      <c r="J76" s="1"/>
      <c r="K76" s="1"/>
      <c r="L76" s="1"/>
      <c r="M76" s="1"/>
      <c r="N76" s="1"/>
      <c r="O76" s="1"/>
      <c r="P76" s="1"/>
      <c r="Q76" s="1"/>
      <c r="R76" s="1"/>
      <c r="S76" s="1"/>
      <c r="T76" s="1"/>
      <c r="U76" s="1"/>
      <c r="V76" s="1"/>
    </row>
    <row r="77" spans="1:22" ht="15.75" customHeight="1">
      <c r="A77" s="1"/>
      <c r="B77" s="1"/>
      <c r="C77" s="1"/>
      <c r="D77" s="1"/>
      <c r="E77" s="1"/>
      <c r="F77" s="1"/>
      <c r="G77" s="1"/>
      <c r="H77" s="1"/>
      <c r="I77" s="1"/>
      <c r="J77" s="1"/>
      <c r="K77" s="1"/>
      <c r="L77" s="1"/>
      <c r="M77" s="1"/>
      <c r="N77" s="1"/>
      <c r="O77" s="1"/>
      <c r="P77" s="1"/>
      <c r="Q77" s="1"/>
      <c r="R77" s="1"/>
      <c r="S77" s="1"/>
      <c r="T77" s="1"/>
      <c r="U77" s="1"/>
      <c r="V77" s="1"/>
    </row>
    <row r="78" spans="1:22" ht="15.75" customHeight="1">
      <c r="A78" s="1"/>
      <c r="B78" s="1"/>
      <c r="C78" s="1"/>
      <c r="D78" s="1"/>
      <c r="E78" s="1"/>
      <c r="F78" s="1"/>
      <c r="G78" s="1"/>
      <c r="H78" s="1"/>
      <c r="I78" s="1"/>
      <c r="J78" s="1"/>
      <c r="K78" s="1"/>
      <c r="L78" s="1"/>
      <c r="M78" s="1"/>
      <c r="N78" s="1"/>
      <c r="O78" s="1"/>
      <c r="P78" s="1"/>
      <c r="Q78" s="1"/>
      <c r="R78" s="1"/>
      <c r="S78" s="1"/>
      <c r="T78" s="1"/>
      <c r="U78" s="1"/>
      <c r="V78" s="1"/>
    </row>
    <row r="79" spans="1:22" ht="15.75" customHeight="1">
      <c r="A79" s="1"/>
      <c r="B79" s="1"/>
      <c r="C79" s="1"/>
      <c r="D79" s="1"/>
      <c r="E79" s="1"/>
      <c r="F79" s="1"/>
      <c r="G79" s="1"/>
      <c r="H79" s="1"/>
      <c r="I79" s="1"/>
      <c r="J79" s="1"/>
      <c r="K79" s="1"/>
      <c r="L79" s="1"/>
      <c r="M79" s="1"/>
      <c r="N79" s="1"/>
      <c r="O79" s="1"/>
      <c r="P79" s="1"/>
      <c r="Q79" s="1"/>
      <c r="R79" s="1"/>
      <c r="S79" s="1"/>
      <c r="T79" s="1"/>
      <c r="U79" s="1"/>
      <c r="V79" s="1"/>
    </row>
    <row r="80" spans="1:22" ht="15.75" customHeight="1">
      <c r="A80" s="1"/>
      <c r="B80" s="1"/>
      <c r="C80" s="1"/>
      <c r="D80" s="1"/>
      <c r="E80" s="1"/>
      <c r="F80" s="1"/>
      <c r="G80" s="1"/>
      <c r="H80" s="1"/>
      <c r="I80" s="1"/>
      <c r="J80" s="1"/>
      <c r="K80" s="1"/>
      <c r="L80" s="1"/>
      <c r="M80" s="1"/>
      <c r="N80" s="1"/>
      <c r="O80" s="1"/>
      <c r="P80" s="1"/>
      <c r="Q80" s="1"/>
      <c r="R80" s="1"/>
      <c r="S80" s="1"/>
      <c r="T80" s="1"/>
      <c r="U80" s="1"/>
      <c r="V80" s="1"/>
    </row>
    <row r="81" spans="1:22" ht="15.75" customHeight="1">
      <c r="A81" s="1"/>
      <c r="B81" s="1"/>
      <c r="C81" s="1"/>
      <c r="D81" s="1"/>
      <c r="E81" s="1"/>
      <c r="F81" s="1"/>
      <c r="G81" s="1"/>
      <c r="H81" s="1"/>
      <c r="I81" s="1"/>
      <c r="J81" s="1"/>
      <c r="K81" s="1"/>
      <c r="L81" s="1"/>
      <c r="M81" s="1"/>
      <c r="N81" s="1"/>
      <c r="O81" s="1"/>
      <c r="P81" s="1"/>
      <c r="Q81" s="1"/>
      <c r="R81" s="1"/>
      <c r="S81" s="1"/>
      <c r="T81" s="1"/>
      <c r="U81" s="1"/>
      <c r="V81" s="1"/>
    </row>
    <row r="82" spans="1:22" ht="15.75" customHeight="1">
      <c r="A82" s="1"/>
      <c r="B82" s="1"/>
      <c r="C82" s="1"/>
      <c r="D82" s="1"/>
      <c r="E82" s="1"/>
      <c r="F82" s="1"/>
      <c r="G82" s="1"/>
      <c r="H82" s="1"/>
      <c r="I82" s="1"/>
      <c r="J82" s="1"/>
      <c r="K82" s="1"/>
      <c r="L82" s="1"/>
      <c r="M82" s="1"/>
      <c r="N82" s="1"/>
      <c r="O82" s="1"/>
      <c r="P82" s="1"/>
      <c r="Q82" s="1"/>
      <c r="R82" s="1"/>
      <c r="S82" s="1"/>
      <c r="T82" s="1"/>
      <c r="U82" s="1"/>
      <c r="V82" s="1"/>
    </row>
    <row r="83" spans="1:22" ht="15.75" customHeight="1">
      <c r="A83" s="1"/>
      <c r="B83" s="1"/>
      <c r="C83" s="1"/>
      <c r="D83" s="1"/>
      <c r="E83" s="1"/>
      <c r="F83" s="1"/>
      <c r="G83" s="1"/>
      <c r="H83" s="1"/>
      <c r="I83" s="1"/>
      <c r="J83" s="1"/>
      <c r="K83" s="1"/>
      <c r="L83" s="1"/>
      <c r="M83" s="1"/>
      <c r="N83" s="1"/>
      <c r="O83" s="1"/>
      <c r="P83" s="1"/>
      <c r="Q83" s="1"/>
      <c r="R83" s="1"/>
      <c r="S83" s="1"/>
      <c r="T83" s="1"/>
      <c r="U83" s="1"/>
      <c r="V83" s="1"/>
    </row>
    <row r="84" spans="1:22" ht="15.75" customHeight="1">
      <c r="A84" s="1"/>
      <c r="B84" s="1"/>
      <c r="C84" s="1"/>
      <c r="D84" s="1"/>
      <c r="E84" s="1"/>
      <c r="F84" s="1"/>
      <c r="G84" s="1"/>
      <c r="H84" s="1"/>
      <c r="I84" s="1"/>
      <c r="J84" s="1"/>
      <c r="K84" s="1"/>
      <c r="L84" s="1"/>
      <c r="M84" s="1"/>
      <c r="N84" s="1"/>
      <c r="O84" s="1"/>
      <c r="P84" s="1"/>
      <c r="Q84" s="1"/>
      <c r="R84" s="1"/>
      <c r="S84" s="1"/>
      <c r="T84" s="1"/>
      <c r="U84" s="1"/>
      <c r="V84" s="1"/>
    </row>
    <row r="85" spans="1:22" ht="15.75" customHeight="1">
      <c r="A85" s="1"/>
      <c r="B85" s="1"/>
      <c r="C85" s="1"/>
      <c r="D85" s="1"/>
      <c r="E85" s="1"/>
      <c r="F85" s="1"/>
      <c r="G85" s="1"/>
      <c r="H85" s="1"/>
      <c r="I85" s="1"/>
      <c r="J85" s="1"/>
      <c r="K85" s="1"/>
      <c r="L85" s="1"/>
      <c r="M85" s="1"/>
      <c r="N85" s="1"/>
      <c r="O85" s="1"/>
      <c r="P85" s="1"/>
      <c r="Q85" s="1"/>
      <c r="R85" s="1"/>
      <c r="S85" s="1"/>
      <c r="T85" s="1"/>
      <c r="U85" s="1"/>
      <c r="V85" s="1"/>
    </row>
    <row r="86" spans="1:22" ht="15.75" customHeight="1">
      <c r="A86" s="1"/>
      <c r="B86" s="1"/>
      <c r="C86" s="1"/>
      <c r="D86" s="1"/>
      <c r="E86" s="1"/>
      <c r="F86" s="1"/>
      <c r="G86" s="1"/>
      <c r="H86" s="1"/>
      <c r="I86" s="1"/>
      <c r="J86" s="1"/>
      <c r="K86" s="1"/>
      <c r="L86" s="1"/>
      <c r="M86" s="1"/>
      <c r="N86" s="1"/>
      <c r="O86" s="1"/>
      <c r="P86" s="1"/>
      <c r="Q86" s="1"/>
      <c r="R86" s="1"/>
      <c r="S86" s="1"/>
      <c r="T86" s="1"/>
      <c r="U86" s="1"/>
      <c r="V86" s="1"/>
    </row>
    <row r="87" spans="1:22" ht="15.75" customHeight="1">
      <c r="A87" s="1"/>
      <c r="B87" s="1"/>
      <c r="C87" s="1"/>
      <c r="D87" s="1"/>
      <c r="E87" s="1"/>
      <c r="F87" s="1"/>
      <c r="G87" s="1"/>
      <c r="H87" s="1"/>
      <c r="I87" s="1"/>
      <c r="J87" s="1"/>
      <c r="K87" s="1"/>
      <c r="L87" s="1"/>
      <c r="M87" s="1"/>
      <c r="N87" s="1"/>
      <c r="O87" s="1"/>
      <c r="P87" s="1"/>
      <c r="Q87" s="1"/>
      <c r="R87" s="1"/>
      <c r="S87" s="1"/>
      <c r="T87" s="1"/>
      <c r="U87" s="1"/>
      <c r="V87" s="1"/>
    </row>
    <row r="88" spans="1:22" ht="15.75" customHeight="1">
      <c r="A88" s="1"/>
      <c r="B88" s="1"/>
      <c r="C88" s="1"/>
      <c r="D88" s="1"/>
      <c r="E88" s="1"/>
      <c r="F88" s="1"/>
      <c r="G88" s="1"/>
      <c r="H88" s="1"/>
      <c r="I88" s="1"/>
      <c r="J88" s="1"/>
      <c r="K88" s="1"/>
      <c r="L88" s="1"/>
      <c r="M88" s="1"/>
      <c r="N88" s="1"/>
      <c r="O88" s="1"/>
      <c r="P88" s="1"/>
      <c r="Q88" s="1"/>
      <c r="R88" s="1"/>
      <c r="S88" s="1"/>
      <c r="T88" s="1"/>
      <c r="U88" s="1"/>
      <c r="V88" s="1"/>
    </row>
    <row r="89" spans="1:22" ht="15.75" customHeight="1">
      <c r="A89" s="1"/>
      <c r="B89" s="1"/>
      <c r="C89" s="1"/>
      <c r="D89" s="1"/>
      <c r="E89" s="1"/>
      <c r="F89" s="1"/>
      <c r="G89" s="1"/>
      <c r="H89" s="1"/>
      <c r="I89" s="1"/>
      <c r="J89" s="1"/>
      <c r="K89" s="1"/>
      <c r="L89" s="1"/>
      <c r="M89" s="1"/>
      <c r="N89" s="1"/>
      <c r="O89" s="1"/>
      <c r="P89" s="1"/>
      <c r="Q89" s="1"/>
      <c r="R89" s="1"/>
      <c r="S89" s="1"/>
      <c r="T89" s="1"/>
      <c r="U89" s="1"/>
      <c r="V89" s="1"/>
    </row>
    <row r="90" spans="1:22" ht="15.75" customHeight="1">
      <c r="A90" s="1"/>
      <c r="B90" s="1"/>
      <c r="C90" s="1"/>
      <c r="D90" s="1"/>
      <c r="E90" s="1"/>
      <c r="F90" s="1"/>
      <c r="G90" s="1"/>
      <c r="H90" s="1"/>
      <c r="I90" s="1"/>
      <c r="J90" s="1"/>
      <c r="K90" s="1"/>
      <c r="L90" s="1"/>
      <c r="M90" s="1"/>
      <c r="N90" s="1"/>
      <c r="O90" s="1"/>
      <c r="P90" s="1"/>
      <c r="Q90" s="1"/>
      <c r="R90" s="1"/>
      <c r="S90" s="1"/>
      <c r="T90" s="1"/>
      <c r="U90" s="1"/>
      <c r="V90" s="1"/>
    </row>
    <row r="91" spans="1:22" ht="15.75" customHeight="1">
      <c r="A91" s="1"/>
      <c r="B91" s="1"/>
      <c r="C91" s="1"/>
      <c r="D91" s="1"/>
      <c r="E91" s="1"/>
      <c r="F91" s="1"/>
      <c r="G91" s="1"/>
      <c r="H91" s="1"/>
      <c r="I91" s="1"/>
      <c r="J91" s="1"/>
      <c r="K91" s="1"/>
      <c r="L91" s="1"/>
      <c r="M91" s="1"/>
      <c r="N91" s="1"/>
      <c r="O91" s="1"/>
      <c r="P91" s="1"/>
      <c r="Q91" s="1"/>
      <c r="R91" s="1"/>
      <c r="S91" s="1"/>
      <c r="T91" s="1"/>
      <c r="U91" s="1"/>
      <c r="V91" s="1"/>
    </row>
    <row r="92" spans="1:22" ht="15.75" customHeight="1">
      <c r="A92" s="1"/>
      <c r="B92" s="1"/>
      <c r="C92" s="1"/>
      <c r="D92" s="1"/>
      <c r="E92" s="1"/>
      <c r="F92" s="1"/>
      <c r="G92" s="1"/>
      <c r="H92" s="1"/>
      <c r="I92" s="1"/>
      <c r="J92" s="1"/>
      <c r="K92" s="1"/>
      <c r="L92" s="1"/>
      <c r="M92" s="1"/>
      <c r="N92" s="1"/>
      <c r="O92" s="1"/>
      <c r="P92" s="1"/>
      <c r="Q92" s="1"/>
      <c r="R92" s="1"/>
      <c r="S92" s="1"/>
      <c r="T92" s="1"/>
      <c r="U92" s="1"/>
      <c r="V92" s="1"/>
    </row>
    <row r="93" spans="1:22" ht="15.75" customHeight="1">
      <c r="A93" s="1"/>
      <c r="B93" s="1"/>
      <c r="C93" s="1"/>
      <c r="D93" s="1"/>
      <c r="E93" s="1"/>
      <c r="F93" s="1"/>
      <c r="G93" s="1"/>
      <c r="H93" s="1"/>
      <c r="I93" s="1"/>
      <c r="J93" s="1"/>
      <c r="K93" s="1"/>
      <c r="L93" s="1"/>
      <c r="M93" s="1"/>
      <c r="N93" s="1"/>
      <c r="O93" s="1"/>
      <c r="P93" s="1"/>
      <c r="Q93" s="1"/>
      <c r="R93" s="1"/>
      <c r="S93" s="1"/>
      <c r="T93" s="1"/>
      <c r="U93" s="1"/>
      <c r="V93" s="1"/>
    </row>
    <row r="94" spans="1:22" ht="15.75" customHeight="1">
      <c r="A94" s="1"/>
      <c r="B94" s="1"/>
      <c r="C94" s="1"/>
      <c r="D94" s="1"/>
      <c r="E94" s="1"/>
      <c r="F94" s="1"/>
      <c r="G94" s="1"/>
      <c r="H94" s="1"/>
      <c r="I94" s="1"/>
      <c r="J94" s="1"/>
      <c r="K94" s="1"/>
      <c r="L94" s="1"/>
      <c r="M94" s="1"/>
      <c r="N94" s="1"/>
      <c r="O94" s="1"/>
      <c r="P94" s="1"/>
      <c r="Q94" s="1"/>
      <c r="R94" s="1"/>
      <c r="S94" s="1"/>
      <c r="T94" s="1"/>
      <c r="U94" s="1"/>
      <c r="V94" s="1"/>
    </row>
    <row r="95" spans="1:22" ht="15.75" customHeight="1">
      <c r="A95" s="1"/>
      <c r="B95" s="1"/>
      <c r="C95" s="1"/>
      <c r="D95" s="1"/>
      <c r="E95" s="1"/>
      <c r="F95" s="1"/>
      <c r="G95" s="1"/>
      <c r="H95" s="1"/>
      <c r="I95" s="1"/>
      <c r="J95" s="1"/>
      <c r="K95" s="1"/>
      <c r="L95" s="1"/>
      <c r="M95" s="1"/>
      <c r="N95" s="1"/>
      <c r="O95" s="1"/>
      <c r="P95" s="1"/>
      <c r="Q95" s="1"/>
      <c r="R95" s="1"/>
      <c r="S95" s="1"/>
      <c r="T95" s="1"/>
      <c r="U95" s="1"/>
      <c r="V95" s="1"/>
    </row>
    <row r="96" spans="1:22" ht="15.75" customHeight="1">
      <c r="A96" s="1"/>
      <c r="B96" s="1"/>
      <c r="C96" s="1"/>
      <c r="D96" s="1"/>
      <c r="E96" s="1"/>
      <c r="F96" s="1"/>
      <c r="G96" s="1"/>
      <c r="H96" s="1"/>
      <c r="I96" s="1"/>
      <c r="J96" s="1"/>
      <c r="K96" s="1"/>
      <c r="L96" s="1"/>
      <c r="M96" s="1"/>
      <c r="N96" s="1"/>
      <c r="O96" s="1"/>
      <c r="P96" s="1"/>
      <c r="Q96" s="1"/>
      <c r="R96" s="1"/>
      <c r="S96" s="1"/>
      <c r="T96" s="1"/>
      <c r="U96" s="1"/>
      <c r="V96" s="1"/>
    </row>
    <row r="97" spans="1:22" ht="15.75" customHeight="1">
      <c r="A97" s="1"/>
      <c r="B97" s="1"/>
      <c r="C97" s="1"/>
      <c r="D97" s="1"/>
      <c r="E97" s="1"/>
      <c r="F97" s="1"/>
      <c r="G97" s="1"/>
      <c r="H97" s="1"/>
      <c r="I97" s="1"/>
      <c r="J97" s="1"/>
      <c r="K97" s="1"/>
      <c r="L97" s="1"/>
      <c r="M97" s="1"/>
      <c r="N97" s="1"/>
      <c r="O97" s="1"/>
      <c r="P97" s="1"/>
      <c r="Q97" s="1"/>
      <c r="R97" s="1"/>
      <c r="S97" s="1"/>
      <c r="T97" s="1"/>
      <c r="U97" s="1"/>
      <c r="V97" s="1"/>
    </row>
    <row r="98" spans="1:22" ht="15.75" customHeight="1">
      <c r="A98" s="1"/>
      <c r="B98" s="1"/>
      <c r="C98" s="1"/>
      <c r="D98" s="1"/>
      <c r="E98" s="1"/>
      <c r="F98" s="1"/>
      <c r="G98" s="1"/>
      <c r="H98" s="1"/>
      <c r="I98" s="1"/>
      <c r="J98" s="1"/>
      <c r="K98" s="1"/>
      <c r="L98" s="1"/>
      <c r="M98" s="1"/>
      <c r="N98" s="1"/>
      <c r="O98" s="1"/>
      <c r="P98" s="1"/>
      <c r="Q98" s="1"/>
      <c r="R98" s="1"/>
      <c r="S98" s="1"/>
      <c r="T98" s="1"/>
      <c r="U98" s="1"/>
      <c r="V98" s="1"/>
    </row>
    <row r="99" spans="1:22" ht="15.75" customHeight="1">
      <c r="A99" s="1"/>
      <c r="B99" s="1"/>
      <c r="C99" s="1"/>
      <c r="D99" s="1"/>
      <c r="E99" s="1"/>
      <c r="F99" s="1"/>
      <c r="G99" s="1"/>
      <c r="H99" s="1"/>
      <c r="I99" s="1"/>
      <c r="J99" s="1"/>
      <c r="K99" s="1"/>
      <c r="L99" s="1"/>
      <c r="M99" s="1"/>
      <c r="N99" s="1"/>
      <c r="O99" s="1"/>
      <c r="P99" s="1"/>
      <c r="Q99" s="1"/>
      <c r="R99" s="1"/>
      <c r="S99" s="1"/>
      <c r="T99" s="1"/>
      <c r="U99" s="1"/>
      <c r="V99" s="1"/>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c r="A224" s="1"/>
      <c r="B224" s="1"/>
      <c r="C224" s="1"/>
      <c r="D224" s="1"/>
      <c r="E224" s="1"/>
      <c r="F224" s="1"/>
      <c r="G224" s="1"/>
      <c r="H224" s="1"/>
      <c r="I224" s="1"/>
      <c r="J224" s="1"/>
      <c r="K224" s="1"/>
      <c r="L224" s="1"/>
      <c r="M224" s="1"/>
      <c r="N224" s="1"/>
      <c r="O224" s="1"/>
      <c r="P224" s="1"/>
      <c r="Q224" s="1"/>
      <c r="R224" s="1"/>
      <c r="S224" s="1"/>
      <c r="T224" s="1"/>
      <c r="U224" s="1"/>
      <c r="V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N6"/>
    <mergeCell ref="A56:N69"/>
    <mergeCell ref="A1:N1"/>
    <mergeCell ref="A8:N8"/>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1000"/>
  <sheetViews>
    <sheetView topLeftCell="R1" zoomScale="73" zoomScaleNormal="73" workbookViewId="0">
      <selection activeCell="AQ58" sqref="AQ58"/>
    </sheetView>
  </sheetViews>
  <sheetFormatPr baseColWidth="10" defaultColWidth="14.42578125" defaultRowHeight="15" customHeight="1"/>
  <cols>
    <col min="1" max="1" width="4" customWidth="1"/>
    <col min="2" max="2" width="20.140625" customWidth="1"/>
    <col min="3" max="3" width="14.140625" customWidth="1"/>
    <col min="4" max="4" width="41" customWidth="1"/>
    <col min="5" max="5" width="45.85546875" customWidth="1"/>
    <col min="6" max="6" width="56.42578125" customWidth="1"/>
    <col min="7" max="7" width="19"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94.42578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8.425781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72.42578125" customWidth="1"/>
    <col min="44" max="44" width="55.7109375" customWidth="1"/>
    <col min="45" max="45" width="59.28515625" customWidth="1"/>
  </cols>
  <sheetData>
    <row r="1" spans="1:60" ht="21" customHeight="1">
      <c r="A1" s="230"/>
      <c r="B1" s="231"/>
      <c r="C1" s="236" t="s">
        <v>30</v>
      </c>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33"/>
      <c r="AN1" s="238" t="s">
        <v>31</v>
      </c>
      <c r="AO1" s="239"/>
      <c r="AP1" s="240"/>
    </row>
    <row r="2" spans="1:60" ht="12" customHeight="1">
      <c r="A2" s="232"/>
      <c r="B2" s="233"/>
      <c r="C2" s="232"/>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33"/>
      <c r="AN2" s="236" t="s">
        <v>32</v>
      </c>
      <c r="AO2" s="216"/>
      <c r="AP2" s="216"/>
    </row>
    <row r="3" spans="1:60" ht="11.25" customHeight="1">
      <c r="A3" s="232"/>
      <c r="B3" s="233"/>
      <c r="C3" s="232"/>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33"/>
      <c r="AN3" s="238" t="s">
        <v>33</v>
      </c>
      <c r="AO3" s="239"/>
      <c r="AP3" s="240"/>
    </row>
    <row r="4" spans="1:60" ht="16.5" customHeight="1">
      <c r="A4" s="234"/>
      <c r="B4" s="235"/>
      <c r="C4" s="234"/>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5"/>
      <c r="AN4" s="238" t="s">
        <v>34</v>
      </c>
      <c r="AO4" s="239"/>
      <c r="AP4" s="240"/>
    </row>
    <row r="5" spans="1:60" ht="23.25" customHeight="1">
      <c r="A5" s="228" t="s">
        <v>35</v>
      </c>
      <c r="B5" s="229"/>
      <c r="C5" s="241" t="s">
        <v>36</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3"/>
      <c r="AQ5" s="31"/>
      <c r="AR5" s="31"/>
      <c r="AS5" s="31"/>
      <c r="AT5" s="31"/>
      <c r="AU5" s="31"/>
      <c r="AV5" s="31"/>
      <c r="AW5" s="31"/>
      <c r="AX5" s="31"/>
      <c r="AY5" s="31"/>
      <c r="AZ5" s="31"/>
      <c r="BA5" s="31"/>
      <c r="BB5" s="31"/>
      <c r="BC5" s="32"/>
      <c r="BD5" s="32"/>
      <c r="BE5" s="32"/>
      <c r="BF5" s="32"/>
      <c r="BG5" s="32"/>
      <c r="BH5" s="32"/>
    </row>
    <row r="6" spans="1:60" ht="25.5" customHeight="1">
      <c r="A6" s="228" t="s">
        <v>37</v>
      </c>
      <c r="B6" s="229"/>
      <c r="C6" s="241" t="s">
        <v>38</v>
      </c>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3"/>
      <c r="AQ6" s="31"/>
      <c r="AR6" s="31"/>
      <c r="AS6" s="31"/>
      <c r="AT6" s="31"/>
      <c r="AU6" s="31"/>
      <c r="AV6" s="31"/>
      <c r="AW6" s="31"/>
      <c r="AX6" s="31"/>
      <c r="AY6" s="31"/>
      <c r="AZ6" s="31"/>
      <c r="BA6" s="31"/>
      <c r="BB6" s="31"/>
      <c r="BC6" s="32"/>
      <c r="BD6" s="32"/>
      <c r="BE6" s="32"/>
      <c r="BF6" s="32"/>
      <c r="BG6" s="32"/>
      <c r="BH6" s="32"/>
    </row>
    <row r="7" spans="1:60" ht="43.5" customHeight="1">
      <c r="A7" s="228" t="s">
        <v>39</v>
      </c>
      <c r="B7" s="229"/>
      <c r="C7" s="241" t="s">
        <v>40</v>
      </c>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3"/>
      <c r="AQ7" s="31"/>
      <c r="AR7" s="31"/>
      <c r="AS7" s="31"/>
      <c r="AT7" s="31"/>
      <c r="AU7" s="31"/>
      <c r="AV7" s="31"/>
      <c r="AW7" s="31"/>
      <c r="AX7" s="31"/>
      <c r="AY7" s="31"/>
      <c r="AZ7" s="31"/>
      <c r="BA7" s="31"/>
      <c r="BB7" s="31"/>
      <c r="BC7" s="32"/>
      <c r="BD7" s="32"/>
      <c r="BE7" s="32"/>
      <c r="BF7" s="32"/>
      <c r="BG7" s="32"/>
      <c r="BH7" s="32"/>
    </row>
    <row r="8" spans="1:60" ht="43.5" customHeight="1">
      <c r="A8" s="228" t="s">
        <v>41</v>
      </c>
      <c r="B8" s="229"/>
      <c r="C8" s="241" t="s">
        <v>42</v>
      </c>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3"/>
      <c r="AQ8" s="246"/>
      <c r="AR8" s="216"/>
      <c r="AS8" s="33"/>
      <c r="AT8" s="31"/>
      <c r="AU8" s="31"/>
      <c r="AV8" s="31"/>
      <c r="AW8" s="31"/>
      <c r="AX8" s="31"/>
      <c r="AY8" s="31"/>
      <c r="AZ8" s="31"/>
      <c r="BA8" s="31"/>
      <c r="BB8" s="31"/>
      <c r="BC8" s="32"/>
      <c r="BD8" s="32"/>
      <c r="BE8" s="32"/>
      <c r="BF8" s="32"/>
      <c r="BG8" s="32"/>
      <c r="BH8" s="32"/>
    </row>
    <row r="9" spans="1:60" ht="46.5" customHeight="1">
      <c r="A9" s="34" t="s">
        <v>43</v>
      </c>
      <c r="B9" s="35" t="s">
        <v>44</v>
      </c>
      <c r="C9" s="35" t="s">
        <v>45</v>
      </c>
      <c r="D9" s="35" t="s">
        <v>46</v>
      </c>
      <c r="E9" s="35" t="s">
        <v>47</v>
      </c>
      <c r="F9" s="35" t="s">
        <v>48</v>
      </c>
      <c r="G9" s="35" t="s">
        <v>49</v>
      </c>
      <c r="H9" s="36" t="s">
        <v>50</v>
      </c>
      <c r="I9" s="35" t="s">
        <v>51</v>
      </c>
      <c r="J9" s="37" t="s">
        <v>52</v>
      </c>
      <c r="K9" s="38" t="s">
        <v>53</v>
      </c>
      <c r="L9" s="38" t="s">
        <v>54</v>
      </c>
      <c r="M9" s="35" t="s">
        <v>55</v>
      </c>
      <c r="N9" s="35" t="s">
        <v>52</v>
      </c>
      <c r="O9" s="35" t="s">
        <v>56</v>
      </c>
      <c r="P9" s="35" t="s">
        <v>57</v>
      </c>
      <c r="Q9" s="35" t="s">
        <v>58</v>
      </c>
      <c r="R9" s="38" t="s">
        <v>59</v>
      </c>
      <c r="S9" s="247" t="s">
        <v>60</v>
      </c>
      <c r="T9" s="242"/>
      <c r="U9" s="242"/>
      <c r="V9" s="242"/>
      <c r="W9" s="242"/>
      <c r="X9" s="229"/>
      <c r="Y9" s="39" t="s">
        <v>61</v>
      </c>
      <c r="Z9" s="39" t="s">
        <v>62</v>
      </c>
      <c r="AA9" s="39" t="s">
        <v>52</v>
      </c>
      <c r="AB9" s="39" t="s">
        <v>63</v>
      </c>
      <c r="AC9" s="39" t="s">
        <v>52</v>
      </c>
      <c r="AD9" s="39" t="s">
        <v>64</v>
      </c>
      <c r="AE9" s="39" t="s">
        <v>65</v>
      </c>
      <c r="AF9" s="36" t="s">
        <v>66</v>
      </c>
      <c r="AG9" s="36" t="s">
        <v>67</v>
      </c>
      <c r="AH9" s="38" t="s">
        <v>68</v>
      </c>
      <c r="AI9" s="38" t="s">
        <v>69</v>
      </c>
      <c r="AJ9" s="36" t="s">
        <v>70</v>
      </c>
      <c r="AK9" s="248" t="s">
        <v>71</v>
      </c>
      <c r="AL9" s="229"/>
      <c r="AM9" s="249" t="s">
        <v>72</v>
      </c>
      <c r="AN9" s="229"/>
      <c r="AO9" s="244" t="s">
        <v>73</v>
      </c>
      <c r="AP9" s="243"/>
      <c r="AQ9" s="245" t="s">
        <v>74</v>
      </c>
      <c r="AR9" s="229"/>
      <c r="AS9" s="209" t="s">
        <v>75</v>
      </c>
    </row>
    <row r="10" spans="1:60" ht="46.5" customHeight="1">
      <c r="A10" s="40"/>
      <c r="B10" s="41"/>
      <c r="C10" s="41"/>
      <c r="D10" s="41"/>
      <c r="E10" s="41"/>
      <c r="F10" s="41"/>
      <c r="G10" s="41"/>
      <c r="H10" s="42"/>
      <c r="I10" s="41"/>
      <c r="J10" s="43"/>
      <c r="K10" s="44"/>
      <c r="L10" s="44"/>
      <c r="M10" s="41"/>
      <c r="N10" s="41"/>
      <c r="O10" s="41"/>
      <c r="P10" s="41"/>
      <c r="Q10" s="41"/>
      <c r="R10" s="44"/>
      <c r="S10" s="45" t="s">
        <v>76</v>
      </c>
      <c r="T10" s="45" t="s">
        <v>77</v>
      </c>
      <c r="U10" s="45" t="s">
        <v>78</v>
      </c>
      <c r="V10" s="45" t="s">
        <v>79</v>
      </c>
      <c r="W10" s="45" t="s">
        <v>80</v>
      </c>
      <c r="X10" s="45" t="s">
        <v>81</v>
      </c>
      <c r="Y10" s="46"/>
      <c r="Z10" s="46"/>
      <c r="AA10" s="46"/>
      <c r="AB10" s="46"/>
      <c r="AC10" s="46"/>
      <c r="AD10" s="46"/>
      <c r="AE10" s="46"/>
      <c r="AF10" s="42"/>
      <c r="AG10" s="42"/>
      <c r="AH10" s="44"/>
      <c r="AI10" s="44"/>
      <c r="AJ10" s="42"/>
      <c r="AK10" s="47" t="s">
        <v>82</v>
      </c>
      <c r="AL10" s="48" t="s">
        <v>83</v>
      </c>
      <c r="AM10" s="47" t="s">
        <v>82</v>
      </c>
      <c r="AN10" s="48" t="s">
        <v>83</v>
      </c>
      <c r="AO10" s="49" t="s">
        <v>82</v>
      </c>
      <c r="AP10" s="50" t="s">
        <v>83</v>
      </c>
      <c r="AQ10" s="51" t="s">
        <v>84</v>
      </c>
      <c r="AR10" s="51" t="s">
        <v>85</v>
      </c>
      <c r="AS10" s="210" t="s">
        <v>84</v>
      </c>
    </row>
    <row r="11" spans="1:60" ht="130.5" customHeight="1">
      <c r="A11" s="52">
        <v>1</v>
      </c>
      <c r="B11" s="53" t="s">
        <v>86</v>
      </c>
      <c r="C11" s="54" t="s">
        <v>87</v>
      </c>
      <c r="D11" s="54" t="s">
        <v>88</v>
      </c>
      <c r="E11" s="54" t="s">
        <v>89</v>
      </c>
      <c r="F11" s="54" t="s">
        <v>90</v>
      </c>
      <c r="G11" s="54" t="s">
        <v>91</v>
      </c>
      <c r="H11" s="55">
        <v>12</v>
      </c>
      <c r="I11" s="56" t="str">
        <f t="shared" ref="I11:I13" si="0">IF(H11&lt;=0,"",IF(H11&lt;=2,"Muy Baja",IF(H11&lt;=24,"Baja",IF(H11&lt;=500,"Media",IF(H11&lt;=5000,"Alta","Muy Alta")))))</f>
        <v>Baja</v>
      </c>
      <c r="J11" s="57">
        <f t="shared" ref="J11:J13" si="1">IF(I11="","",IF(I11="Muy Baja",0.2,IF(I11="Baja",0.4,IF(I11="Media",0.6,IF(I11="Alta",0.8,IF(I11="Muy Alta",1,))))))</f>
        <v>0.4</v>
      </c>
      <c r="K11" s="57" t="s">
        <v>92</v>
      </c>
      <c r="L11" s="57"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56" t="str">
        <f ca="1">IF(OR(L11='Tabla Impacto'!$C$11,L11='Tabla Impacto'!$D$11),"Leve",IF(OR(L11='Tabla Impacto'!$C$12,L11='Tabla Impacto'!$D$12),"Menor",IF(OR(L11='Tabla Impacto'!$C$13,L11='Tabla Impacto'!$D$13),"Moderado",IF(OR(#REF!='Tabla Impacto'!$C$14,L11='Tabla Impacto'!$D$14),"Mayor",IF(OR(L11='Tabla Impacto'!$C$15,L34='Tabla Impacto'!$D$15),"Catastrófico","")))))</f>
        <v>Moderado</v>
      </c>
      <c r="N11" s="57">
        <f t="shared" ref="N11:N13" ca="1" si="2">IF(M11="","",IF(M11="Leve",0.2,IF(M11="Menor",0.4,IF(M11="Moderado",0.6,IF(M11="Mayor",0.8,IF(M11="Catastrófico",1,))))))</f>
        <v>0.6</v>
      </c>
      <c r="O11" s="58" t="str">
        <f t="shared" ref="O11:O13" ca="1"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55">
        <v>1</v>
      </c>
      <c r="Q11" s="59" t="s">
        <v>93</v>
      </c>
      <c r="R11" s="55" t="str">
        <f t="shared" ref="R11:R26" si="4">IF(OR(S11="Preventivo",S11="Detectivo"),"Probabilidad",IF(S11="Correctivo","Impacto",""))</f>
        <v>Probabilidad</v>
      </c>
      <c r="S11" s="60" t="s">
        <v>94</v>
      </c>
      <c r="T11" s="60" t="s">
        <v>95</v>
      </c>
      <c r="U11" s="61" t="str">
        <f t="shared" ref="U11:U58" si="5">IF(AND(S11="Preventivo",T11="Automático"),"50%",IF(AND(S11="Preventivo",T11="Manual"),"40%",IF(AND(S11="Detectivo",T11="Automático"),"40%",IF(AND(S11="Detectivo",T11="Manual"),"30%",IF(AND(S11="Correctivo",T11="Automático"),"35%",IF(AND(S11="Correctivo",T11="Manual"),"25%",""))))))</f>
        <v>40%</v>
      </c>
      <c r="V11" s="60" t="s">
        <v>96</v>
      </c>
      <c r="W11" s="60" t="s">
        <v>97</v>
      </c>
      <c r="X11" s="60" t="s">
        <v>98</v>
      </c>
      <c r="Y11" s="62">
        <f t="shared" ref="Y11:Y58" si="6">IFERROR(IF(R11="Probabilidad",(J11-(+J11*U11)),IF(R11="Impacto",J11,"")),"")</f>
        <v>0.24</v>
      </c>
      <c r="Z11" s="63" t="str">
        <f t="shared" ref="Z11:Z58" si="7">IFERROR(IF(Y11="","",IF(Y11&lt;=0.2,"Muy Baja",IF(Y11&lt;=0.4,"Baja",IF(Y11&lt;=0.6,"Media",IF(Y11&lt;=0.8,"Alta","Muy Alta"))))),"")</f>
        <v>Baja</v>
      </c>
      <c r="AA11" s="61">
        <f t="shared" ref="AA11:AA58" si="8">+Y11</f>
        <v>0.24</v>
      </c>
      <c r="AB11" s="63" t="str">
        <f t="shared" ref="AB11:AB58" ca="1" si="9">IFERROR(IF(AC11="","",IF(AC11&lt;=0.2,"Leve",IF(AC11&lt;=0.4,"Menor",IF(AC11&lt;=0.6,"Moderado",IF(AC11&lt;=0.8,"Mayor","Catastrófico"))))),"")</f>
        <v>Moderado</v>
      </c>
      <c r="AC11" s="61">
        <f t="shared" ref="AC11:AC58" ca="1" si="10">IFERROR(IF(R11="Impacto",(N11-(+N11*U11)),IF(R11="Probabilidad",N11,"")),"")</f>
        <v>0.6</v>
      </c>
      <c r="AD11" s="64" t="str">
        <f t="shared" ref="AD11:AD58" ca="1"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60" t="s">
        <v>99</v>
      </c>
      <c r="AF11" s="65" t="s">
        <v>100</v>
      </c>
      <c r="AG11" s="54" t="s">
        <v>101</v>
      </c>
      <c r="AH11" s="66">
        <v>44652</v>
      </c>
      <c r="AI11" s="66">
        <v>44926</v>
      </c>
      <c r="AJ11" s="67" t="s">
        <v>102</v>
      </c>
      <c r="AK11" s="55">
        <v>1</v>
      </c>
      <c r="AL11" s="68" t="s">
        <v>103</v>
      </c>
      <c r="AM11" s="55">
        <v>1</v>
      </c>
      <c r="AN11" s="69" t="s">
        <v>104</v>
      </c>
      <c r="AO11" s="55">
        <v>1</v>
      </c>
      <c r="AP11" s="70" t="s">
        <v>105</v>
      </c>
      <c r="AQ11" s="71" t="s">
        <v>106</v>
      </c>
      <c r="AR11" s="72" t="s">
        <v>107</v>
      </c>
      <c r="AS11" s="72" t="s">
        <v>108</v>
      </c>
      <c r="AT11" s="1"/>
      <c r="AU11" s="1"/>
      <c r="AV11" s="1"/>
      <c r="AW11" s="1"/>
      <c r="AX11" s="1"/>
      <c r="AY11" s="1"/>
      <c r="AZ11" s="1"/>
      <c r="BA11" s="1"/>
      <c r="BB11" s="1"/>
      <c r="BC11" s="1"/>
      <c r="BD11" s="1"/>
      <c r="BE11" s="1"/>
      <c r="BF11" s="1"/>
      <c r="BG11" s="1"/>
      <c r="BH11" s="1"/>
    </row>
    <row r="12" spans="1:60" ht="120.75" customHeight="1">
      <c r="A12" s="52">
        <v>2</v>
      </c>
      <c r="B12" s="53" t="s">
        <v>86</v>
      </c>
      <c r="C12" s="54" t="s">
        <v>87</v>
      </c>
      <c r="D12" s="54" t="s">
        <v>109</v>
      </c>
      <c r="E12" s="54" t="s">
        <v>110</v>
      </c>
      <c r="F12" s="54" t="s">
        <v>111</v>
      </c>
      <c r="G12" s="54" t="s">
        <v>91</v>
      </c>
      <c r="H12" s="55">
        <v>4</v>
      </c>
      <c r="I12" s="56" t="str">
        <f t="shared" si="0"/>
        <v>Baja</v>
      </c>
      <c r="J12" s="57">
        <f t="shared" si="1"/>
        <v>0.4</v>
      </c>
      <c r="K12" s="57" t="s">
        <v>92</v>
      </c>
      <c r="L12" s="57"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56" t="str">
        <f ca="1">IF(OR(L12='Tabla Impacto'!$C$11,L12='Tabla Impacto'!$D$11),"Leve",IF(OR(L12='Tabla Impacto'!$C$12,L12='Tabla Impacto'!$D$12),"Menor",IF(OR(L12='Tabla Impacto'!$C$13,L12='Tabla Impacto'!$D$13),"Moderado",IF(OR(#REF!='Tabla Impacto'!$C$14,L12='Tabla Impacto'!$D$14),"Mayor",IF(OR(L12='Tabla Impacto'!$C$15,L37='Tabla Impacto'!$D$15),"Catastrófico","")))))</f>
        <v>Moderado</v>
      </c>
      <c r="N12" s="57">
        <f t="shared" ca="1" si="2"/>
        <v>0.6</v>
      </c>
      <c r="O12" s="58" t="str">
        <f t="shared" ca="1" si="3"/>
        <v>Moderado</v>
      </c>
      <c r="P12" s="55">
        <v>1</v>
      </c>
      <c r="Q12" s="59" t="s">
        <v>112</v>
      </c>
      <c r="R12" s="55" t="str">
        <f t="shared" si="4"/>
        <v>Probabilidad</v>
      </c>
      <c r="S12" s="60" t="s">
        <v>94</v>
      </c>
      <c r="T12" s="60" t="s">
        <v>95</v>
      </c>
      <c r="U12" s="61" t="str">
        <f t="shared" si="5"/>
        <v>40%</v>
      </c>
      <c r="V12" s="60" t="s">
        <v>96</v>
      </c>
      <c r="W12" s="60" t="s">
        <v>97</v>
      </c>
      <c r="X12" s="60" t="s">
        <v>98</v>
      </c>
      <c r="Y12" s="62">
        <f t="shared" si="6"/>
        <v>0.24</v>
      </c>
      <c r="Z12" s="63" t="str">
        <f t="shared" si="7"/>
        <v>Baja</v>
      </c>
      <c r="AA12" s="61">
        <f t="shared" si="8"/>
        <v>0.24</v>
      </c>
      <c r="AB12" s="63" t="str">
        <f t="shared" ca="1" si="9"/>
        <v>Moderado</v>
      </c>
      <c r="AC12" s="61">
        <f t="shared" ca="1" si="10"/>
        <v>0.6</v>
      </c>
      <c r="AD12" s="64" t="str">
        <f t="shared" ca="1" si="11"/>
        <v>Moderado</v>
      </c>
      <c r="AE12" s="60" t="s">
        <v>99</v>
      </c>
      <c r="AF12" s="73" t="s">
        <v>113</v>
      </c>
      <c r="AG12" s="54" t="s">
        <v>114</v>
      </c>
      <c r="AH12" s="66">
        <v>44652</v>
      </c>
      <c r="AI12" s="66">
        <v>44926</v>
      </c>
      <c r="AJ12" s="67" t="s">
        <v>102</v>
      </c>
      <c r="AK12" s="55">
        <v>1</v>
      </c>
      <c r="AL12" s="68" t="s">
        <v>103</v>
      </c>
      <c r="AM12" s="55">
        <v>1</v>
      </c>
      <c r="AN12" s="69" t="s">
        <v>104</v>
      </c>
      <c r="AO12" s="55">
        <v>1</v>
      </c>
      <c r="AP12" s="70" t="s">
        <v>105</v>
      </c>
      <c r="AQ12" s="72" t="s">
        <v>115</v>
      </c>
      <c r="AR12" s="74" t="s">
        <v>116</v>
      </c>
      <c r="AS12" s="72" t="s">
        <v>108</v>
      </c>
      <c r="AT12" s="1"/>
      <c r="AU12" s="1"/>
      <c r="AV12" s="1"/>
      <c r="AW12" s="1"/>
      <c r="AX12" s="1"/>
      <c r="AY12" s="1"/>
      <c r="AZ12" s="1"/>
      <c r="BA12" s="1"/>
      <c r="BB12" s="1"/>
      <c r="BC12" s="1"/>
      <c r="BD12" s="1"/>
      <c r="BE12" s="1"/>
      <c r="BF12" s="1"/>
      <c r="BG12" s="1"/>
      <c r="BH12" s="1"/>
    </row>
    <row r="13" spans="1:60" ht="90.75" customHeight="1">
      <c r="A13" s="250">
        <v>3</v>
      </c>
      <c r="B13" s="253" t="s">
        <v>117</v>
      </c>
      <c r="C13" s="253" t="s">
        <v>118</v>
      </c>
      <c r="D13" s="75" t="s">
        <v>119</v>
      </c>
      <c r="E13" s="75" t="s">
        <v>120</v>
      </c>
      <c r="F13" s="75" t="s">
        <v>121</v>
      </c>
      <c r="G13" s="75" t="s">
        <v>91</v>
      </c>
      <c r="H13" s="52">
        <v>12</v>
      </c>
      <c r="I13" s="76" t="str">
        <f t="shared" si="0"/>
        <v>Baja</v>
      </c>
      <c r="J13" s="77">
        <f t="shared" si="1"/>
        <v>0.4</v>
      </c>
      <c r="K13" s="77" t="s">
        <v>92</v>
      </c>
      <c r="L13" s="77"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76" t="str">
        <f ca="1">IF(OR(L13='Tabla Impacto'!$C$11,L13='Tabla Impacto'!$D$11),"Leve",IF(OR(L13='Tabla Impacto'!$C$12,L13='Tabla Impacto'!$D$12),"Menor",IF(OR(L13='Tabla Impacto'!$C$13,L13='Tabla Impacto'!$D$13),"Moderado",IF(OR(#REF!='Tabla Impacto'!$C$14,L13='Tabla Impacto'!$D$14),"Mayor",IF(OR(L13='Tabla Impacto'!$C$15,L3='Tabla Impacto'!$D$15),"Catastrófico","")))))</f>
        <v>Moderado</v>
      </c>
      <c r="N13" s="77">
        <f t="shared" ca="1" si="2"/>
        <v>0.6</v>
      </c>
      <c r="O13" s="78" t="str">
        <f t="shared" ca="1" si="3"/>
        <v>Moderado</v>
      </c>
      <c r="P13" s="55">
        <v>1</v>
      </c>
      <c r="Q13" s="59" t="s">
        <v>122</v>
      </c>
      <c r="R13" s="55" t="str">
        <f t="shared" si="4"/>
        <v>Probabilidad</v>
      </c>
      <c r="S13" s="60" t="s">
        <v>94</v>
      </c>
      <c r="T13" s="60" t="s">
        <v>95</v>
      </c>
      <c r="U13" s="61" t="str">
        <f t="shared" si="5"/>
        <v>40%</v>
      </c>
      <c r="V13" s="60" t="s">
        <v>96</v>
      </c>
      <c r="W13" s="60" t="s">
        <v>97</v>
      </c>
      <c r="X13" s="60" t="s">
        <v>98</v>
      </c>
      <c r="Y13" s="62">
        <f t="shared" si="6"/>
        <v>0.24</v>
      </c>
      <c r="Z13" s="63" t="str">
        <f t="shared" si="7"/>
        <v>Baja</v>
      </c>
      <c r="AA13" s="61">
        <f t="shared" si="8"/>
        <v>0.24</v>
      </c>
      <c r="AB13" s="63" t="str">
        <f t="shared" ca="1" si="9"/>
        <v>Moderado</v>
      </c>
      <c r="AC13" s="61">
        <f t="shared" ca="1" si="10"/>
        <v>0.6</v>
      </c>
      <c r="AD13" s="64" t="str">
        <f t="shared" ca="1" si="11"/>
        <v>Moderado</v>
      </c>
      <c r="AE13" s="60" t="s">
        <v>99</v>
      </c>
      <c r="AF13" s="65" t="s">
        <v>123</v>
      </c>
      <c r="AG13" s="54" t="s">
        <v>124</v>
      </c>
      <c r="AH13" s="66">
        <v>44652</v>
      </c>
      <c r="AI13" s="66">
        <v>44910</v>
      </c>
      <c r="AJ13" s="67" t="s">
        <v>125</v>
      </c>
      <c r="AK13" s="55">
        <v>1</v>
      </c>
      <c r="AL13" s="68" t="s">
        <v>126</v>
      </c>
      <c r="AM13" s="55">
        <v>1</v>
      </c>
      <c r="AN13" s="69" t="s">
        <v>104</v>
      </c>
      <c r="AO13" s="55">
        <v>1</v>
      </c>
      <c r="AP13" s="70" t="s">
        <v>105</v>
      </c>
      <c r="AQ13" s="79" t="s">
        <v>127</v>
      </c>
      <c r="AR13" s="80" t="s">
        <v>128</v>
      </c>
      <c r="AS13" s="72" t="s">
        <v>108</v>
      </c>
    </row>
    <row r="14" spans="1:60" ht="64.5" customHeight="1">
      <c r="A14" s="251"/>
      <c r="B14" s="254"/>
      <c r="C14" s="254"/>
      <c r="D14" s="81"/>
      <c r="E14" s="81"/>
      <c r="F14" s="81"/>
      <c r="G14" s="81"/>
      <c r="H14" s="81"/>
      <c r="I14" s="81"/>
      <c r="J14" s="81"/>
      <c r="K14" s="81"/>
      <c r="L14" s="81"/>
      <c r="M14" s="81"/>
      <c r="N14" s="81"/>
      <c r="O14" s="81"/>
      <c r="P14" s="55">
        <v>2</v>
      </c>
      <c r="Q14" s="59" t="s">
        <v>129</v>
      </c>
      <c r="R14" s="55" t="str">
        <f t="shared" si="4"/>
        <v>Probabilidad</v>
      </c>
      <c r="S14" s="60" t="s">
        <v>130</v>
      </c>
      <c r="T14" s="60" t="s">
        <v>95</v>
      </c>
      <c r="U14" s="61" t="str">
        <f t="shared" si="5"/>
        <v>30%</v>
      </c>
      <c r="V14" s="60" t="s">
        <v>96</v>
      </c>
      <c r="W14" s="60" t="s">
        <v>97</v>
      </c>
      <c r="X14" s="60" t="s">
        <v>98</v>
      </c>
      <c r="Y14" s="62">
        <f t="shared" si="6"/>
        <v>0</v>
      </c>
      <c r="Z14" s="63" t="str">
        <f t="shared" si="7"/>
        <v>Muy Baja</v>
      </c>
      <c r="AA14" s="61">
        <f t="shared" si="8"/>
        <v>0</v>
      </c>
      <c r="AB14" s="63" t="str">
        <f t="shared" si="9"/>
        <v>Leve</v>
      </c>
      <c r="AC14" s="61">
        <f t="shared" si="10"/>
        <v>0</v>
      </c>
      <c r="AD14" s="64" t="str">
        <f t="shared" si="11"/>
        <v>Bajo</v>
      </c>
      <c r="AE14" s="60" t="s">
        <v>99</v>
      </c>
      <c r="AF14" s="65" t="s">
        <v>129</v>
      </c>
      <c r="AG14" s="54" t="s">
        <v>114</v>
      </c>
      <c r="AH14" s="66">
        <v>44652</v>
      </c>
      <c r="AI14" s="66">
        <v>44896</v>
      </c>
      <c r="AJ14" s="67" t="s">
        <v>131</v>
      </c>
      <c r="AK14" s="55">
        <v>2</v>
      </c>
      <c r="AL14" s="68" t="s">
        <v>132</v>
      </c>
      <c r="AM14" s="55">
        <v>2</v>
      </c>
      <c r="AN14" s="69" t="s">
        <v>104</v>
      </c>
      <c r="AO14" s="55">
        <v>2</v>
      </c>
      <c r="AP14" s="70" t="s">
        <v>105</v>
      </c>
      <c r="AQ14" s="79" t="s">
        <v>133</v>
      </c>
      <c r="AR14" s="80" t="s">
        <v>134</v>
      </c>
      <c r="AS14" s="72" t="s">
        <v>108</v>
      </c>
    </row>
    <row r="15" spans="1:60" ht="65.25" customHeight="1">
      <c r="A15" s="252"/>
      <c r="B15" s="255"/>
      <c r="C15" s="255"/>
      <c r="D15" s="82"/>
      <c r="E15" s="82"/>
      <c r="F15" s="82"/>
      <c r="G15" s="82"/>
      <c r="H15" s="82"/>
      <c r="I15" s="82"/>
      <c r="J15" s="82"/>
      <c r="K15" s="82"/>
      <c r="L15" s="82"/>
      <c r="M15" s="82"/>
      <c r="N15" s="82"/>
      <c r="O15" s="82"/>
      <c r="P15" s="55">
        <v>3</v>
      </c>
      <c r="Q15" s="59" t="s">
        <v>135</v>
      </c>
      <c r="R15" s="55" t="str">
        <f t="shared" si="4"/>
        <v>Probabilidad</v>
      </c>
      <c r="S15" s="60" t="s">
        <v>94</v>
      </c>
      <c r="T15" s="60" t="s">
        <v>95</v>
      </c>
      <c r="U15" s="61" t="str">
        <f t="shared" si="5"/>
        <v>40%</v>
      </c>
      <c r="V15" s="60" t="s">
        <v>96</v>
      </c>
      <c r="W15" s="60" t="s">
        <v>97</v>
      </c>
      <c r="X15" s="60" t="s">
        <v>98</v>
      </c>
      <c r="Y15" s="62">
        <f t="shared" si="6"/>
        <v>0</v>
      </c>
      <c r="Z15" s="63" t="str">
        <f t="shared" si="7"/>
        <v>Muy Baja</v>
      </c>
      <c r="AA15" s="61">
        <f t="shared" si="8"/>
        <v>0</v>
      </c>
      <c r="AB15" s="63" t="str">
        <f t="shared" si="9"/>
        <v>Leve</v>
      </c>
      <c r="AC15" s="61">
        <f t="shared" si="10"/>
        <v>0</v>
      </c>
      <c r="AD15" s="64" t="str">
        <f t="shared" si="11"/>
        <v>Bajo</v>
      </c>
      <c r="AE15" s="60" t="s">
        <v>99</v>
      </c>
      <c r="AF15" s="65" t="s">
        <v>135</v>
      </c>
      <c r="AG15" s="54" t="s">
        <v>124</v>
      </c>
      <c r="AH15" s="66">
        <v>44652</v>
      </c>
      <c r="AI15" s="66">
        <v>44896</v>
      </c>
      <c r="AJ15" s="67" t="s">
        <v>136</v>
      </c>
      <c r="AK15" s="55">
        <v>3</v>
      </c>
      <c r="AL15" s="68" t="s">
        <v>137</v>
      </c>
      <c r="AM15" s="55">
        <v>3</v>
      </c>
      <c r="AN15" s="69" t="s">
        <v>104</v>
      </c>
      <c r="AO15" s="55">
        <v>3</v>
      </c>
      <c r="AP15" s="70" t="s">
        <v>105</v>
      </c>
      <c r="AQ15" s="79" t="s">
        <v>138</v>
      </c>
      <c r="AR15" s="80" t="s">
        <v>139</v>
      </c>
      <c r="AS15" s="72" t="s">
        <v>108</v>
      </c>
    </row>
    <row r="16" spans="1:60" ht="69.75" customHeight="1">
      <c r="A16" s="55">
        <v>4</v>
      </c>
      <c r="B16" s="83" t="s">
        <v>17</v>
      </c>
      <c r="C16" s="54" t="s">
        <v>118</v>
      </c>
      <c r="D16" s="54" t="s">
        <v>140</v>
      </c>
      <c r="E16" s="54" t="s">
        <v>141</v>
      </c>
      <c r="F16" s="54" t="s">
        <v>142</v>
      </c>
      <c r="G16" s="54" t="s">
        <v>143</v>
      </c>
      <c r="H16" s="55">
        <v>12</v>
      </c>
      <c r="I16" s="56" t="str">
        <f t="shared" ref="I16:I17" si="12">IF(H16&lt;=0,"",IF(H16&lt;=2,"Muy Baja",IF(H16&lt;=24,"Baja",IF(H16&lt;=500,"Media",IF(H16&lt;=5000,"Alta","Muy Alta")))))</f>
        <v>Baja</v>
      </c>
      <c r="J16" s="57">
        <f t="shared" ref="J16:J17" si="13">IF(I16="","",IF(I16="Muy Baja",0.2,IF(I16="Baja",0.4,IF(I16="Media",0.6,IF(I16="Alta",0.8,IF(I16="Muy Alta",1,))))))</f>
        <v>0.4</v>
      </c>
      <c r="K16" s="54" t="s">
        <v>92</v>
      </c>
      <c r="L16" s="57"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56" t="str">
        <f ca="1">IF(OR(L16='Tabla Impacto'!$C$11,L16='Tabla Impacto'!$D$11),"Leve",IF(OR(L16='Tabla Impacto'!$C$12,L16='Tabla Impacto'!$D$12),"Menor",IF(OR(L16='Tabla Impacto'!$C$13,L16='Tabla Impacto'!$D$13),"Moderado",IF(OR(#REF!='Tabla Impacto'!$C$14,L16='Tabla Impacto'!$D$14),"Mayor",IF(OR(L16='Tabla Impacto'!$C$15,L40='Tabla Impacto'!$D$15),"Catastrófico","")))))</f>
        <v>Moderado</v>
      </c>
      <c r="N16" s="57">
        <f t="shared" ref="N16:N17" ca="1" si="14">IF(M16="","",IF(M16="Leve",0.2,IF(M16="Menor",0.4,IF(M16="Moderado",0.6,IF(M16="Mayor",0.8,IF(M16="Catastrófico",1,))))))</f>
        <v>0.6</v>
      </c>
      <c r="O16" s="58" t="str">
        <f t="shared" ref="O16:O17" ca="1" si="15">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55">
        <v>1</v>
      </c>
      <c r="Q16" s="73" t="s">
        <v>144</v>
      </c>
      <c r="R16" s="55" t="str">
        <f t="shared" si="4"/>
        <v>Probabilidad</v>
      </c>
      <c r="S16" s="60" t="s">
        <v>94</v>
      </c>
      <c r="T16" s="60" t="s">
        <v>95</v>
      </c>
      <c r="U16" s="61" t="str">
        <f t="shared" si="5"/>
        <v>40%</v>
      </c>
      <c r="V16" s="60" t="s">
        <v>96</v>
      </c>
      <c r="W16" s="60" t="s">
        <v>97</v>
      </c>
      <c r="X16" s="60" t="s">
        <v>98</v>
      </c>
      <c r="Y16" s="62">
        <f t="shared" si="6"/>
        <v>0.24</v>
      </c>
      <c r="Z16" s="63" t="str">
        <f t="shared" si="7"/>
        <v>Baja</v>
      </c>
      <c r="AA16" s="61">
        <f t="shared" si="8"/>
        <v>0.24</v>
      </c>
      <c r="AB16" s="63" t="str">
        <f t="shared" ca="1" si="9"/>
        <v>Moderado</v>
      </c>
      <c r="AC16" s="61">
        <f t="shared" ca="1" si="10"/>
        <v>0.6</v>
      </c>
      <c r="AD16" s="64" t="str">
        <f t="shared" ca="1" si="11"/>
        <v>Moderado</v>
      </c>
      <c r="AE16" s="60" t="s">
        <v>99</v>
      </c>
      <c r="AF16" s="65" t="s">
        <v>145</v>
      </c>
      <c r="AG16" s="54" t="s">
        <v>124</v>
      </c>
      <c r="AH16" s="66">
        <v>44652</v>
      </c>
      <c r="AI16" s="66">
        <v>44896</v>
      </c>
      <c r="AJ16" s="84" t="s">
        <v>146</v>
      </c>
      <c r="AK16" s="55">
        <v>1</v>
      </c>
      <c r="AL16" s="68" t="s">
        <v>147</v>
      </c>
      <c r="AM16" s="55">
        <v>1</v>
      </c>
      <c r="AN16" s="69" t="s">
        <v>104</v>
      </c>
      <c r="AO16" s="55">
        <v>1</v>
      </c>
      <c r="AP16" s="70" t="s">
        <v>105</v>
      </c>
      <c r="AQ16" s="79" t="s">
        <v>148</v>
      </c>
      <c r="AR16" s="85"/>
      <c r="AS16" s="72" t="s">
        <v>149</v>
      </c>
    </row>
    <row r="17" spans="1:60" ht="61.5" customHeight="1">
      <c r="A17" s="250">
        <v>5</v>
      </c>
      <c r="B17" s="253" t="s">
        <v>18</v>
      </c>
      <c r="C17" s="253" t="s">
        <v>118</v>
      </c>
      <c r="D17" s="75" t="s">
        <v>150</v>
      </c>
      <c r="E17" s="75" t="s">
        <v>151</v>
      </c>
      <c r="F17" s="75" t="s">
        <v>152</v>
      </c>
      <c r="G17" s="75" t="s">
        <v>91</v>
      </c>
      <c r="H17" s="52">
        <v>365</v>
      </c>
      <c r="I17" s="76" t="str">
        <f t="shared" si="12"/>
        <v>Media</v>
      </c>
      <c r="J17" s="77">
        <f t="shared" si="13"/>
        <v>0.6</v>
      </c>
      <c r="K17" s="77" t="s">
        <v>92</v>
      </c>
      <c r="L17" s="77"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76" t="str">
        <f ca="1">IF(OR(L17='Tabla Impacto'!$C$11,L17='Tabla Impacto'!$D$11),"Leve",IF(OR(L17='Tabla Impacto'!$C$12,L17='Tabla Impacto'!$D$12),"Menor",IF(OR(L17='Tabla Impacto'!$C$13,L17='Tabla Impacto'!$D$13),"Moderado",IF(OR(L13='Tabla Impacto'!$C$14,L17='Tabla Impacto'!$D$14),"Mayor",IF(OR(L17='Tabla Impacto'!$C$15,#REF!='Tabla Impacto'!$D$15),"Catastrófico","")))))</f>
        <v>Moderado</v>
      </c>
      <c r="N17" s="77">
        <f t="shared" ca="1" si="14"/>
        <v>0.6</v>
      </c>
      <c r="O17" s="78" t="str">
        <f t="shared" ca="1" si="15"/>
        <v>Moderado</v>
      </c>
      <c r="P17" s="55">
        <v>1</v>
      </c>
      <c r="Q17" s="59" t="s">
        <v>153</v>
      </c>
      <c r="R17" s="55" t="str">
        <f t="shared" si="4"/>
        <v>Probabilidad</v>
      </c>
      <c r="S17" s="60" t="s">
        <v>94</v>
      </c>
      <c r="T17" s="60" t="s">
        <v>95</v>
      </c>
      <c r="U17" s="61" t="str">
        <f t="shared" si="5"/>
        <v>40%</v>
      </c>
      <c r="V17" s="60" t="s">
        <v>96</v>
      </c>
      <c r="W17" s="60" t="s">
        <v>97</v>
      </c>
      <c r="X17" s="60" t="s">
        <v>98</v>
      </c>
      <c r="Y17" s="62">
        <f t="shared" si="6"/>
        <v>0.36</v>
      </c>
      <c r="Z17" s="63" t="str">
        <f t="shared" si="7"/>
        <v>Baja</v>
      </c>
      <c r="AA17" s="61">
        <f t="shared" si="8"/>
        <v>0.36</v>
      </c>
      <c r="AB17" s="63" t="str">
        <f t="shared" ca="1" si="9"/>
        <v>Moderado</v>
      </c>
      <c r="AC17" s="61">
        <f t="shared" ca="1" si="10"/>
        <v>0.6</v>
      </c>
      <c r="AD17" s="64" t="str">
        <f t="shared" ca="1" si="11"/>
        <v>Moderado</v>
      </c>
      <c r="AE17" s="60" t="s">
        <v>99</v>
      </c>
      <c r="AF17" s="65" t="s">
        <v>153</v>
      </c>
      <c r="AG17" s="54" t="s">
        <v>124</v>
      </c>
      <c r="AH17" s="66">
        <v>44652</v>
      </c>
      <c r="AI17" s="66">
        <v>44896</v>
      </c>
      <c r="AJ17" s="59" t="s">
        <v>154</v>
      </c>
      <c r="AK17" s="55">
        <v>1</v>
      </c>
      <c r="AL17" s="68" t="s">
        <v>155</v>
      </c>
      <c r="AM17" s="55">
        <v>1</v>
      </c>
      <c r="AN17" s="69" t="s">
        <v>104</v>
      </c>
      <c r="AO17" s="55">
        <v>1</v>
      </c>
      <c r="AP17" s="70" t="s">
        <v>105</v>
      </c>
      <c r="AQ17" s="86" t="s">
        <v>156</v>
      </c>
      <c r="AR17" s="86" t="s">
        <v>157</v>
      </c>
      <c r="AS17" s="72" t="s">
        <v>108</v>
      </c>
    </row>
    <row r="18" spans="1:60" ht="109.5" customHeight="1">
      <c r="A18" s="251"/>
      <c r="B18" s="254"/>
      <c r="C18" s="254"/>
      <c r="D18" s="81"/>
      <c r="E18" s="81"/>
      <c r="F18" s="81"/>
      <c r="G18" s="81"/>
      <c r="H18" s="81"/>
      <c r="I18" s="81"/>
      <c r="J18" s="81"/>
      <c r="K18" s="81"/>
      <c r="L18" s="81"/>
      <c r="M18" s="81"/>
      <c r="N18" s="81"/>
      <c r="O18" s="81"/>
      <c r="P18" s="55">
        <v>2</v>
      </c>
      <c r="Q18" s="59" t="s">
        <v>158</v>
      </c>
      <c r="R18" s="55" t="str">
        <f t="shared" si="4"/>
        <v>Probabilidad</v>
      </c>
      <c r="S18" s="60" t="s">
        <v>94</v>
      </c>
      <c r="T18" s="60" t="s">
        <v>95</v>
      </c>
      <c r="U18" s="61" t="str">
        <f t="shared" si="5"/>
        <v>40%</v>
      </c>
      <c r="V18" s="60" t="s">
        <v>96</v>
      </c>
      <c r="W18" s="60" t="s">
        <v>97</v>
      </c>
      <c r="X18" s="60" t="s">
        <v>98</v>
      </c>
      <c r="Y18" s="62">
        <f t="shared" si="6"/>
        <v>0</v>
      </c>
      <c r="Z18" s="63" t="str">
        <f t="shared" si="7"/>
        <v>Muy Baja</v>
      </c>
      <c r="AA18" s="61">
        <f t="shared" si="8"/>
        <v>0</v>
      </c>
      <c r="AB18" s="63" t="str">
        <f t="shared" si="9"/>
        <v>Leve</v>
      </c>
      <c r="AC18" s="61">
        <f t="shared" si="10"/>
        <v>0</v>
      </c>
      <c r="AD18" s="64" t="str">
        <f t="shared" si="11"/>
        <v>Bajo</v>
      </c>
      <c r="AE18" s="60" t="s">
        <v>99</v>
      </c>
      <c r="AF18" s="65" t="s">
        <v>158</v>
      </c>
      <c r="AG18" s="55" t="s">
        <v>159</v>
      </c>
      <c r="AH18" s="66">
        <v>44652</v>
      </c>
      <c r="AI18" s="66">
        <v>44896</v>
      </c>
      <c r="AJ18" s="87" t="s">
        <v>160</v>
      </c>
      <c r="AK18" s="55">
        <v>2</v>
      </c>
      <c r="AL18" s="88" t="s">
        <v>161</v>
      </c>
      <c r="AM18" s="55">
        <v>2</v>
      </c>
      <c r="AN18" s="69" t="s">
        <v>104</v>
      </c>
      <c r="AO18" s="55">
        <v>2</v>
      </c>
      <c r="AP18" s="70" t="s">
        <v>105</v>
      </c>
      <c r="AQ18" s="79" t="s">
        <v>162</v>
      </c>
      <c r="AR18" s="68" t="s">
        <v>163</v>
      </c>
      <c r="AS18" s="72" t="s">
        <v>108</v>
      </c>
    </row>
    <row r="19" spans="1:60" ht="60.75" customHeight="1">
      <c r="A19" s="251"/>
      <c r="B19" s="254"/>
      <c r="C19" s="254"/>
      <c r="D19" s="81"/>
      <c r="E19" s="81"/>
      <c r="F19" s="81"/>
      <c r="G19" s="81"/>
      <c r="H19" s="81"/>
      <c r="I19" s="81"/>
      <c r="J19" s="81"/>
      <c r="K19" s="81"/>
      <c r="L19" s="81"/>
      <c r="M19" s="81"/>
      <c r="N19" s="81"/>
      <c r="O19" s="81"/>
      <c r="P19" s="55">
        <v>3</v>
      </c>
      <c r="Q19" s="59" t="s">
        <v>164</v>
      </c>
      <c r="R19" s="55" t="str">
        <f t="shared" si="4"/>
        <v>Probabilidad</v>
      </c>
      <c r="S19" s="60" t="s">
        <v>94</v>
      </c>
      <c r="T19" s="60" t="s">
        <v>95</v>
      </c>
      <c r="U19" s="61" t="str">
        <f t="shared" si="5"/>
        <v>40%</v>
      </c>
      <c r="V19" s="60" t="s">
        <v>96</v>
      </c>
      <c r="W19" s="60" t="s">
        <v>97</v>
      </c>
      <c r="X19" s="60" t="s">
        <v>98</v>
      </c>
      <c r="Y19" s="62">
        <f t="shared" si="6"/>
        <v>0</v>
      </c>
      <c r="Z19" s="63" t="str">
        <f t="shared" si="7"/>
        <v>Muy Baja</v>
      </c>
      <c r="AA19" s="61">
        <f t="shared" si="8"/>
        <v>0</v>
      </c>
      <c r="AB19" s="63" t="str">
        <f t="shared" si="9"/>
        <v>Leve</v>
      </c>
      <c r="AC19" s="61">
        <f t="shared" si="10"/>
        <v>0</v>
      </c>
      <c r="AD19" s="64" t="str">
        <f t="shared" si="11"/>
        <v>Bajo</v>
      </c>
      <c r="AE19" s="60" t="s">
        <v>99</v>
      </c>
      <c r="AF19" s="65" t="s">
        <v>164</v>
      </c>
      <c r="AG19" s="54" t="s">
        <v>124</v>
      </c>
      <c r="AH19" s="66">
        <v>44652</v>
      </c>
      <c r="AI19" s="66">
        <v>44896</v>
      </c>
      <c r="AJ19" s="87" t="s">
        <v>165</v>
      </c>
      <c r="AK19" s="55">
        <v>3</v>
      </c>
      <c r="AL19" s="88" t="s">
        <v>166</v>
      </c>
      <c r="AM19" s="55">
        <v>3</v>
      </c>
      <c r="AN19" s="69" t="s">
        <v>104</v>
      </c>
      <c r="AO19" s="55">
        <v>3</v>
      </c>
      <c r="AP19" s="70" t="s">
        <v>105</v>
      </c>
      <c r="AQ19" s="79" t="s">
        <v>127</v>
      </c>
      <c r="AR19" s="80" t="s">
        <v>167</v>
      </c>
      <c r="AS19" s="72" t="s">
        <v>108</v>
      </c>
    </row>
    <row r="20" spans="1:60" ht="76.5" customHeight="1">
      <c r="A20" s="251"/>
      <c r="B20" s="254"/>
      <c r="C20" s="254"/>
      <c r="D20" s="81"/>
      <c r="E20" s="81"/>
      <c r="F20" s="81"/>
      <c r="G20" s="81"/>
      <c r="H20" s="81"/>
      <c r="I20" s="81"/>
      <c r="J20" s="81"/>
      <c r="K20" s="81"/>
      <c r="L20" s="81"/>
      <c r="M20" s="81"/>
      <c r="N20" s="81"/>
      <c r="O20" s="81"/>
      <c r="P20" s="55">
        <v>4</v>
      </c>
      <c r="Q20" s="59" t="s">
        <v>168</v>
      </c>
      <c r="R20" s="55" t="str">
        <f t="shared" si="4"/>
        <v>Probabilidad</v>
      </c>
      <c r="S20" s="60" t="s">
        <v>130</v>
      </c>
      <c r="T20" s="60" t="s">
        <v>95</v>
      </c>
      <c r="U20" s="61" t="str">
        <f t="shared" si="5"/>
        <v>30%</v>
      </c>
      <c r="V20" s="60" t="s">
        <v>96</v>
      </c>
      <c r="W20" s="60" t="s">
        <v>97</v>
      </c>
      <c r="X20" s="60" t="s">
        <v>98</v>
      </c>
      <c r="Y20" s="62">
        <f t="shared" si="6"/>
        <v>0</v>
      </c>
      <c r="Z20" s="63" t="str">
        <f t="shared" si="7"/>
        <v>Muy Baja</v>
      </c>
      <c r="AA20" s="61">
        <f t="shared" si="8"/>
        <v>0</v>
      </c>
      <c r="AB20" s="63" t="str">
        <f t="shared" si="9"/>
        <v>Leve</v>
      </c>
      <c r="AC20" s="61">
        <f t="shared" si="10"/>
        <v>0</v>
      </c>
      <c r="AD20" s="64" t="str">
        <f t="shared" si="11"/>
        <v>Bajo</v>
      </c>
      <c r="AE20" s="60" t="s">
        <v>99</v>
      </c>
      <c r="AF20" s="65" t="s">
        <v>168</v>
      </c>
      <c r="AG20" s="55" t="s">
        <v>114</v>
      </c>
      <c r="AH20" s="66">
        <v>44652</v>
      </c>
      <c r="AI20" s="66">
        <v>44896</v>
      </c>
      <c r="AJ20" s="89" t="s">
        <v>131</v>
      </c>
      <c r="AK20" s="55">
        <v>4</v>
      </c>
      <c r="AL20" s="88" t="s">
        <v>169</v>
      </c>
      <c r="AM20" s="55">
        <v>4</v>
      </c>
      <c r="AN20" s="69" t="s">
        <v>104</v>
      </c>
      <c r="AO20" s="55">
        <v>4</v>
      </c>
      <c r="AP20" s="70" t="s">
        <v>105</v>
      </c>
      <c r="AQ20" s="79" t="s">
        <v>133</v>
      </c>
      <c r="AR20" s="80" t="s">
        <v>134</v>
      </c>
      <c r="AS20" s="72" t="s">
        <v>108</v>
      </c>
    </row>
    <row r="21" spans="1:60" ht="89.25" customHeight="1">
      <c r="A21" s="252"/>
      <c r="B21" s="255"/>
      <c r="C21" s="255"/>
      <c r="D21" s="82"/>
      <c r="E21" s="82"/>
      <c r="F21" s="82"/>
      <c r="G21" s="82"/>
      <c r="H21" s="82"/>
      <c r="I21" s="82"/>
      <c r="J21" s="82"/>
      <c r="K21" s="82"/>
      <c r="L21" s="82"/>
      <c r="M21" s="82"/>
      <c r="N21" s="82"/>
      <c r="O21" s="82"/>
      <c r="P21" s="55">
        <v>5</v>
      </c>
      <c r="Q21" s="59" t="s">
        <v>170</v>
      </c>
      <c r="R21" s="55" t="str">
        <f t="shared" si="4"/>
        <v>Impacto</v>
      </c>
      <c r="S21" s="60" t="s">
        <v>171</v>
      </c>
      <c r="T21" s="60" t="s">
        <v>95</v>
      </c>
      <c r="U21" s="61" t="str">
        <f t="shared" si="5"/>
        <v>25%</v>
      </c>
      <c r="V21" s="60" t="s">
        <v>96</v>
      </c>
      <c r="W21" s="60" t="s">
        <v>172</v>
      </c>
      <c r="X21" s="60" t="s">
        <v>98</v>
      </c>
      <c r="Y21" s="62">
        <f t="shared" si="6"/>
        <v>0</v>
      </c>
      <c r="Z21" s="63" t="str">
        <f t="shared" si="7"/>
        <v>Muy Baja</v>
      </c>
      <c r="AA21" s="61">
        <f t="shared" si="8"/>
        <v>0</v>
      </c>
      <c r="AB21" s="63" t="str">
        <f t="shared" si="9"/>
        <v>Leve</v>
      </c>
      <c r="AC21" s="61">
        <f t="shared" si="10"/>
        <v>0</v>
      </c>
      <c r="AD21" s="64" t="str">
        <f t="shared" si="11"/>
        <v>Bajo</v>
      </c>
      <c r="AE21" s="60" t="s">
        <v>99</v>
      </c>
      <c r="AF21" s="65" t="s">
        <v>170</v>
      </c>
      <c r="AG21" s="55" t="s">
        <v>173</v>
      </c>
      <c r="AH21" s="66">
        <v>44652</v>
      </c>
      <c r="AI21" s="66">
        <v>44926</v>
      </c>
      <c r="AJ21" s="89" t="s">
        <v>131</v>
      </c>
      <c r="AK21" s="55">
        <v>5</v>
      </c>
      <c r="AL21" s="88" t="s">
        <v>174</v>
      </c>
      <c r="AM21" s="55">
        <v>5</v>
      </c>
      <c r="AN21" s="69" t="s">
        <v>104</v>
      </c>
      <c r="AO21" s="55">
        <v>5</v>
      </c>
      <c r="AP21" s="70" t="s">
        <v>105</v>
      </c>
      <c r="AQ21" s="79" t="s">
        <v>175</v>
      </c>
      <c r="AR21" s="80" t="s">
        <v>176</v>
      </c>
      <c r="AS21" s="72" t="s">
        <v>108</v>
      </c>
      <c r="AT21" s="1"/>
      <c r="AU21" s="1"/>
      <c r="AV21" s="1"/>
      <c r="AW21" s="1"/>
      <c r="AX21" s="1"/>
      <c r="AY21" s="1"/>
      <c r="AZ21" s="1"/>
      <c r="BA21" s="1"/>
      <c r="BB21" s="1"/>
      <c r="BC21" s="1"/>
      <c r="BD21" s="1"/>
      <c r="BE21" s="1"/>
      <c r="BF21" s="1"/>
      <c r="BG21" s="1"/>
      <c r="BH21" s="1"/>
    </row>
    <row r="22" spans="1:60" ht="63" customHeight="1">
      <c r="A22" s="250">
        <v>6</v>
      </c>
      <c r="B22" s="253" t="s">
        <v>177</v>
      </c>
      <c r="C22" s="253" t="s">
        <v>87</v>
      </c>
      <c r="D22" s="75" t="s">
        <v>178</v>
      </c>
      <c r="E22" s="75" t="s">
        <v>179</v>
      </c>
      <c r="F22" s="75" t="s">
        <v>180</v>
      </c>
      <c r="G22" s="75" t="s">
        <v>91</v>
      </c>
      <c r="H22" s="52">
        <v>3</v>
      </c>
      <c r="I22" s="76" t="str">
        <f>IF(H22&lt;=0,"",IF(H22&lt;=2,"Muy Baja",IF(H22&lt;=24,"Baja",IF(H22&lt;=500,"Media",IF(H22&lt;=5000,"Alta","Muy Alta")))))</f>
        <v>Baja</v>
      </c>
      <c r="J22" s="77">
        <f>IF(I22="","",IF(I22="Muy Baja",0.2,IF(I22="Baja",0.4,IF(I22="Media",0.6,IF(I22="Alta",0.8,IF(I22="Muy Alta",1,))))))</f>
        <v>0.4</v>
      </c>
      <c r="K22" s="77" t="s">
        <v>181</v>
      </c>
      <c r="L22" s="77" t="str">
        <f ca="1">IF(NOT(ISERROR(MATCH(K22,'Tabla Impacto'!$B$152:$B$154,0))),'Tabla Impacto'!$F$154&amp;"Por favor no seleccionar los criterios de impacto(Afectación Económica o presupuestal y Pérdida Reputacional)",K22)</f>
        <v xml:space="preserve">     Entre 100 y 500 SMLMV </v>
      </c>
      <c r="M22" s="76" t="s">
        <v>182</v>
      </c>
      <c r="N22" s="77">
        <f>IF(M22="","",IF(M22="Leve",0.2,IF(M22="Menor",0.4,IF(M22="Moderado",0.6,IF(M22="Mayor",0.8,IF(M22="Catastrófico",1,))))))</f>
        <v>0.6</v>
      </c>
      <c r="O22" s="78"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55">
        <v>1</v>
      </c>
      <c r="Q22" s="59" t="s">
        <v>183</v>
      </c>
      <c r="R22" s="55" t="str">
        <f t="shared" si="4"/>
        <v>Probabilidad</v>
      </c>
      <c r="S22" s="60" t="s">
        <v>94</v>
      </c>
      <c r="T22" s="60" t="s">
        <v>95</v>
      </c>
      <c r="U22" s="61" t="str">
        <f t="shared" si="5"/>
        <v>40%</v>
      </c>
      <c r="V22" s="60" t="s">
        <v>96</v>
      </c>
      <c r="W22" s="60" t="s">
        <v>97</v>
      </c>
      <c r="X22" s="60" t="s">
        <v>98</v>
      </c>
      <c r="Y22" s="62">
        <f t="shared" si="6"/>
        <v>0.24</v>
      </c>
      <c r="Z22" s="63" t="str">
        <f t="shared" si="7"/>
        <v>Baja</v>
      </c>
      <c r="AA22" s="61">
        <f t="shared" si="8"/>
        <v>0.24</v>
      </c>
      <c r="AB22" s="63" t="str">
        <f t="shared" si="9"/>
        <v>Moderado</v>
      </c>
      <c r="AC22" s="61">
        <f t="shared" si="10"/>
        <v>0.6</v>
      </c>
      <c r="AD22" s="64" t="str">
        <f t="shared" si="11"/>
        <v>Moderado</v>
      </c>
      <c r="AE22" s="60" t="s">
        <v>99</v>
      </c>
      <c r="AF22" s="65" t="s">
        <v>184</v>
      </c>
      <c r="AG22" s="54" t="s">
        <v>114</v>
      </c>
      <c r="AH22" s="66">
        <v>44652</v>
      </c>
      <c r="AI22" s="66">
        <v>44896</v>
      </c>
      <c r="AJ22" s="67" t="s">
        <v>185</v>
      </c>
      <c r="AK22" s="55">
        <v>1</v>
      </c>
      <c r="AL22" s="68" t="s">
        <v>186</v>
      </c>
      <c r="AM22" s="55">
        <v>1</v>
      </c>
      <c r="AN22" s="69" t="s">
        <v>104</v>
      </c>
      <c r="AO22" s="55">
        <v>1</v>
      </c>
      <c r="AP22" s="70" t="s">
        <v>105</v>
      </c>
      <c r="AQ22" s="90" t="s">
        <v>187</v>
      </c>
      <c r="AR22" s="91" t="s">
        <v>188</v>
      </c>
      <c r="AS22" s="72" t="s">
        <v>108</v>
      </c>
    </row>
    <row r="23" spans="1:60" ht="56.25" customHeight="1">
      <c r="A23" s="252"/>
      <c r="B23" s="255"/>
      <c r="C23" s="255"/>
      <c r="D23" s="82"/>
      <c r="E23" s="82"/>
      <c r="F23" s="82"/>
      <c r="G23" s="82"/>
      <c r="H23" s="82"/>
      <c r="I23" s="82"/>
      <c r="J23" s="82"/>
      <c r="K23" s="82"/>
      <c r="L23" s="82"/>
      <c r="M23" s="82"/>
      <c r="N23" s="82"/>
      <c r="O23" s="82"/>
      <c r="P23" s="55">
        <v>2</v>
      </c>
      <c r="Q23" s="59" t="s">
        <v>189</v>
      </c>
      <c r="R23" s="55" t="str">
        <f t="shared" si="4"/>
        <v>Probabilidad</v>
      </c>
      <c r="S23" s="60" t="s">
        <v>94</v>
      </c>
      <c r="T23" s="60" t="s">
        <v>95</v>
      </c>
      <c r="U23" s="61" t="str">
        <f t="shared" si="5"/>
        <v>40%</v>
      </c>
      <c r="V23" s="60" t="s">
        <v>96</v>
      </c>
      <c r="W23" s="60" t="s">
        <v>97</v>
      </c>
      <c r="X23" s="60" t="s">
        <v>98</v>
      </c>
      <c r="Y23" s="62">
        <f t="shared" si="6"/>
        <v>0</v>
      </c>
      <c r="Z23" s="63" t="str">
        <f t="shared" si="7"/>
        <v>Muy Baja</v>
      </c>
      <c r="AA23" s="61">
        <f t="shared" si="8"/>
        <v>0</v>
      </c>
      <c r="AB23" s="63" t="str">
        <f t="shared" si="9"/>
        <v>Leve</v>
      </c>
      <c r="AC23" s="61">
        <f t="shared" si="10"/>
        <v>0</v>
      </c>
      <c r="AD23" s="64" t="str">
        <f t="shared" si="11"/>
        <v>Bajo</v>
      </c>
      <c r="AE23" s="60" t="s">
        <v>99</v>
      </c>
      <c r="AF23" s="65" t="s">
        <v>189</v>
      </c>
      <c r="AG23" s="55" t="s">
        <v>159</v>
      </c>
      <c r="AH23" s="66">
        <v>44652</v>
      </c>
      <c r="AI23" s="66">
        <v>44896</v>
      </c>
      <c r="AJ23" s="87" t="s">
        <v>190</v>
      </c>
      <c r="AK23" s="55">
        <v>2</v>
      </c>
      <c r="AL23" s="88" t="s">
        <v>191</v>
      </c>
      <c r="AM23" s="55">
        <v>2</v>
      </c>
      <c r="AN23" s="69" t="s">
        <v>104</v>
      </c>
      <c r="AO23" s="55">
        <v>2</v>
      </c>
      <c r="AP23" s="70" t="s">
        <v>105</v>
      </c>
      <c r="AQ23" s="79" t="s">
        <v>192</v>
      </c>
      <c r="AR23" s="79" t="s">
        <v>193</v>
      </c>
      <c r="AS23" s="72" t="s">
        <v>108</v>
      </c>
    </row>
    <row r="24" spans="1:60" ht="53.25" customHeight="1">
      <c r="A24" s="55">
        <v>7</v>
      </c>
      <c r="B24" s="92" t="s">
        <v>177</v>
      </c>
      <c r="C24" s="75" t="s">
        <v>118</v>
      </c>
      <c r="D24" s="75" t="s">
        <v>194</v>
      </c>
      <c r="E24" s="75" t="s">
        <v>195</v>
      </c>
      <c r="F24" s="75" t="s">
        <v>196</v>
      </c>
      <c r="G24" s="75" t="s">
        <v>91</v>
      </c>
      <c r="H24" s="52">
        <v>12</v>
      </c>
      <c r="I24" s="76" t="str">
        <f t="shared" ref="I24:I25" si="16">IF(H24&lt;=0,"",IF(H24&lt;=2,"Muy Baja",IF(H24&lt;=24,"Baja",IF(H24&lt;=500,"Media",IF(H24&lt;=5000,"Alta","Muy Alta")))))</f>
        <v>Baja</v>
      </c>
      <c r="J24" s="77">
        <f t="shared" ref="J24:J25" si="17">IF(I24="","",IF(I24="Muy Baja",0.2,IF(I24="Baja",0.4,IF(I24="Media",0.6,IF(I24="Alta",0.8,IF(I24="Muy Alta",1,))))))</f>
        <v>0.4</v>
      </c>
      <c r="K24" s="77" t="s">
        <v>92</v>
      </c>
      <c r="L24" s="77" t="str">
        <f ca="1">IF(NOT(ISERROR(MATCH(K24,'Tabla Impacto'!$B$152:$B$154,0))),'Tabla Impacto'!$F$154&amp;"Por favor no seleccionar los criterios de impacto(Afectación Económica o presupuestal y Pérdida Reputacional)",K24)</f>
        <v xml:space="preserve">     El riesgo afecta la imagen de la entidad con algunos usuarios de relevancia frente al logro de los objetivos</v>
      </c>
      <c r="M24" s="76" t="s">
        <v>182</v>
      </c>
      <c r="N24" s="77">
        <f t="shared" ref="N24:N25" si="18">IF(M24="","",IF(M24="Leve",0.2,IF(M24="Menor",0.4,IF(M24="Moderado",0.6,IF(M24="Mayor",0.8,IF(M24="Catastrófico",1,))))))</f>
        <v>0.6</v>
      </c>
      <c r="O24" s="78" t="str">
        <f t="shared" ref="O24:O25" si="19">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52">
        <v>1</v>
      </c>
      <c r="Q24" s="93" t="s">
        <v>197</v>
      </c>
      <c r="R24" s="55" t="str">
        <f t="shared" si="4"/>
        <v>Probabilidad</v>
      </c>
      <c r="S24" s="60" t="s">
        <v>94</v>
      </c>
      <c r="T24" s="60" t="s">
        <v>95</v>
      </c>
      <c r="U24" s="61" t="str">
        <f t="shared" si="5"/>
        <v>40%</v>
      </c>
      <c r="V24" s="60" t="s">
        <v>96</v>
      </c>
      <c r="W24" s="60" t="s">
        <v>97</v>
      </c>
      <c r="X24" s="60" t="s">
        <v>98</v>
      </c>
      <c r="Y24" s="62">
        <f t="shared" si="6"/>
        <v>0.24</v>
      </c>
      <c r="Z24" s="63" t="str">
        <f t="shared" si="7"/>
        <v>Baja</v>
      </c>
      <c r="AA24" s="61">
        <f t="shared" si="8"/>
        <v>0.24</v>
      </c>
      <c r="AB24" s="63" t="str">
        <f t="shared" si="9"/>
        <v>Moderado</v>
      </c>
      <c r="AC24" s="61">
        <f t="shared" si="10"/>
        <v>0.6</v>
      </c>
      <c r="AD24" s="64" t="str">
        <f t="shared" si="11"/>
        <v>Moderado</v>
      </c>
      <c r="AE24" s="60" t="s">
        <v>99</v>
      </c>
      <c r="AF24" s="65" t="s">
        <v>197</v>
      </c>
      <c r="AG24" s="54" t="s">
        <v>198</v>
      </c>
      <c r="AH24" s="66">
        <v>44652</v>
      </c>
      <c r="AI24" s="66">
        <v>44896</v>
      </c>
      <c r="AJ24" s="87" t="s">
        <v>199</v>
      </c>
      <c r="AK24" s="55">
        <v>1</v>
      </c>
      <c r="AL24" s="68" t="s">
        <v>200</v>
      </c>
      <c r="AM24" s="55">
        <v>1</v>
      </c>
      <c r="AN24" s="69" t="s">
        <v>104</v>
      </c>
      <c r="AO24" s="55">
        <v>1</v>
      </c>
      <c r="AP24" s="70" t="s">
        <v>105</v>
      </c>
      <c r="AQ24" s="68" t="s">
        <v>201</v>
      </c>
      <c r="AR24" s="94" t="s">
        <v>202</v>
      </c>
      <c r="AS24" s="72" t="s">
        <v>149</v>
      </c>
      <c r="AT24" s="1"/>
      <c r="AU24" s="1"/>
      <c r="AV24" s="1"/>
      <c r="AW24" s="1"/>
      <c r="AX24" s="1"/>
      <c r="AY24" s="1"/>
      <c r="AZ24" s="1"/>
      <c r="BA24" s="1"/>
      <c r="BB24" s="1"/>
      <c r="BC24" s="1"/>
      <c r="BD24" s="1"/>
      <c r="BE24" s="1"/>
      <c r="BF24" s="1"/>
      <c r="BG24" s="1"/>
      <c r="BH24" s="1"/>
    </row>
    <row r="25" spans="1:60" ht="67.5" customHeight="1">
      <c r="A25" s="250">
        <v>8</v>
      </c>
      <c r="B25" s="253" t="s">
        <v>177</v>
      </c>
      <c r="C25" s="253" t="s">
        <v>87</v>
      </c>
      <c r="D25" s="75" t="s">
        <v>203</v>
      </c>
      <c r="E25" s="75" t="s">
        <v>204</v>
      </c>
      <c r="F25" s="75" t="s">
        <v>205</v>
      </c>
      <c r="G25" s="75" t="s">
        <v>206</v>
      </c>
      <c r="H25" s="52">
        <v>180</v>
      </c>
      <c r="I25" s="76" t="str">
        <f t="shared" si="16"/>
        <v>Media</v>
      </c>
      <c r="J25" s="77">
        <f t="shared" si="17"/>
        <v>0.6</v>
      </c>
      <c r="K25" s="77" t="s">
        <v>207</v>
      </c>
      <c r="L25" s="77" t="str">
        <f ca="1">IF(NOT(ISERROR(MATCH(K25,'Tabla Impacto'!$B$152:$B$154,0))),'Tabla Impacto'!$F$154&amp;"Por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76" t="str">
        <f ca="1">IF(OR(L25='Tabla Impacto'!$C$11,L25='Tabla Impacto'!$D$11),"Leve",IF(OR(L25='Tabla Impacto'!$C$12,L25='Tabla Impacto'!$D$12),"Menor",IF(OR(L25='Tabla Impacto'!$C$13,L25='Tabla Impacto'!$D$13),"Moderado",IF(OR(L27='Tabla Impacto'!$C$14,L25='Tabla Impacto'!$D$14),"Mayor",IF(OR(L25='Tabla Impacto'!$C$15,#REF!='Tabla Impacto'!$D$15),"Catastrófico","")))))</f>
        <v>Mayor</v>
      </c>
      <c r="N25" s="77">
        <f t="shared" ca="1" si="18"/>
        <v>0.8</v>
      </c>
      <c r="O25" s="78" t="str">
        <f t="shared" ca="1" si="19"/>
        <v>Alto</v>
      </c>
      <c r="P25" s="55">
        <v>1</v>
      </c>
      <c r="Q25" s="95" t="s">
        <v>208</v>
      </c>
      <c r="R25" s="55" t="str">
        <f t="shared" si="4"/>
        <v>Probabilidad</v>
      </c>
      <c r="S25" s="60" t="s">
        <v>130</v>
      </c>
      <c r="T25" s="60" t="s">
        <v>209</v>
      </c>
      <c r="U25" s="61" t="str">
        <f t="shared" si="5"/>
        <v>40%</v>
      </c>
      <c r="V25" s="60" t="s">
        <v>96</v>
      </c>
      <c r="W25" s="60" t="s">
        <v>97</v>
      </c>
      <c r="X25" s="60" t="s">
        <v>98</v>
      </c>
      <c r="Y25" s="62">
        <f t="shared" si="6"/>
        <v>0.36</v>
      </c>
      <c r="Z25" s="63" t="str">
        <f t="shared" si="7"/>
        <v>Baja</v>
      </c>
      <c r="AA25" s="61">
        <f t="shared" si="8"/>
        <v>0.36</v>
      </c>
      <c r="AB25" s="63" t="str">
        <f t="shared" ca="1" si="9"/>
        <v>Mayor</v>
      </c>
      <c r="AC25" s="61">
        <f t="shared" ca="1" si="10"/>
        <v>0.8</v>
      </c>
      <c r="AD25" s="64" t="str">
        <f t="shared" ca="1" si="11"/>
        <v>Alto</v>
      </c>
      <c r="AE25" s="60" t="s">
        <v>99</v>
      </c>
      <c r="AF25" s="65" t="s">
        <v>208</v>
      </c>
      <c r="AG25" s="54" t="s">
        <v>198</v>
      </c>
      <c r="AH25" s="66">
        <v>44652</v>
      </c>
      <c r="AI25" s="66">
        <v>44926</v>
      </c>
      <c r="AJ25" s="87" t="s">
        <v>210</v>
      </c>
      <c r="AK25" s="55">
        <v>1</v>
      </c>
      <c r="AL25" s="68" t="s">
        <v>211</v>
      </c>
      <c r="AM25" s="55">
        <v>1</v>
      </c>
      <c r="AN25" s="69" t="s">
        <v>104</v>
      </c>
      <c r="AO25" s="55">
        <v>1</v>
      </c>
      <c r="AP25" s="70" t="s">
        <v>105</v>
      </c>
      <c r="AQ25" s="68" t="s">
        <v>212</v>
      </c>
      <c r="AR25" s="91" t="s">
        <v>213</v>
      </c>
      <c r="AS25" s="72" t="s">
        <v>108</v>
      </c>
    </row>
    <row r="26" spans="1:60" ht="73.5" customHeight="1">
      <c r="A26" s="252"/>
      <c r="B26" s="255"/>
      <c r="C26" s="255"/>
      <c r="D26" s="82"/>
      <c r="E26" s="82"/>
      <c r="F26" s="82"/>
      <c r="G26" s="82"/>
      <c r="H26" s="82"/>
      <c r="I26" s="82"/>
      <c r="J26" s="82"/>
      <c r="K26" s="82"/>
      <c r="L26" s="82"/>
      <c r="M26" s="82"/>
      <c r="N26" s="82"/>
      <c r="O26" s="82"/>
      <c r="P26" s="55">
        <v>2</v>
      </c>
      <c r="Q26" s="95" t="s">
        <v>214</v>
      </c>
      <c r="R26" s="55" t="str">
        <f t="shared" si="4"/>
        <v>Probabilidad</v>
      </c>
      <c r="S26" s="60" t="s">
        <v>130</v>
      </c>
      <c r="T26" s="60" t="s">
        <v>95</v>
      </c>
      <c r="U26" s="61" t="str">
        <f t="shared" si="5"/>
        <v>30%</v>
      </c>
      <c r="V26" s="60" t="s">
        <v>96</v>
      </c>
      <c r="W26" s="60" t="s">
        <v>97</v>
      </c>
      <c r="X26" s="60" t="s">
        <v>98</v>
      </c>
      <c r="Y26" s="62">
        <f t="shared" si="6"/>
        <v>0</v>
      </c>
      <c r="Z26" s="63" t="str">
        <f t="shared" si="7"/>
        <v>Muy Baja</v>
      </c>
      <c r="AA26" s="61">
        <f t="shared" si="8"/>
        <v>0</v>
      </c>
      <c r="AB26" s="63" t="str">
        <f t="shared" si="9"/>
        <v>Leve</v>
      </c>
      <c r="AC26" s="61">
        <f t="shared" si="10"/>
        <v>0</v>
      </c>
      <c r="AD26" s="64" t="str">
        <f t="shared" si="11"/>
        <v>Bajo</v>
      </c>
      <c r="AE26" s="60" t="s">
        <v>99</v>
      </c>
      <c r="AF26" s="65" t="s">
        <v>214</v>
      </c>
      <c r="AG26" s="55" t="s">
        <v>159</v>
      </c>
      <c r="AH26" s="66">
        <v>44652</v>
      </c>
      <c r="AI26" s="66">
        <v>44896</v>
      </c>
      <c r="AJ26" s="87" t="s">
        <v>215</v>
      </c>
      <c r="AK26" s="55">
        <v>2</v>
      </c>
      <c r="AL26" s="88" t="s">
        <v>216</v>
      </c>
      <c r="AM26" s="55">
        <v>2</v>
      </c>
      <c r="AN26" s="69" t="s">
        <v>104</v>
      </c>
      <c r="AO26" s="55">
        <v>2</v>
      </c>
      <c r="AP26" s="70" t="s">
        <v>105</v>
      </c>
      <c r="AQ26" s="79" t="s">
        <v>217</v>
      </c>
      <c r="AR26" s="85"/>
      <c r="AS26" s="72" t="s">
        <v>149</v>
      </c>
    </row>
    <row r="27" spans="1:60" ht="66" customHeight="1">
      <c r="A27" s="250">
        <v>9</v>
      </c>
      <c r="B27" s="253" t="s">
        <v>20</v>
      </c>
      <c r="C27" s="253" t="s">
        <v>118</v>
      </c>
      <c r="D27" s="75" t="s">
        <v>218</v>
      </c>
      <c r="E27" s="75" t="s">
        <v>219</v>
      </c>
      <c r="F27" s="75" t="s">
        <v>220</v>
      </c>
      <c r="G27" s="75" t="s">
        <v>91</v>
      </c>
      <c r="H27" s="52">
        <v>12</v>
      </c>
      <c r="I27" s="76" t="str">
        <f>IF(H27&lt;=0,"",IF(H27&lt;=2,"Muy Baja",IF(H27&lt;=24,"Baja",IF(H27&lt;=500,"Media",IF(H27&lt;=5000,"Alta","Muy Alta")))))</f>
        <v>Baja</v>
      </c>
      <c r="J27" s="77">
        <f>IF(I27="","",IF(I27="Muy Baja",0.2,IF(I27="Baja",0.4,IF(I27="Media",0.6,IF(I27="Alta",0.8,IF(I27="Muy Alta",1,))))))</f>
        <v>0.4</v>
      </c>
      <c r="K27" s="77" t="s">
        <v>92</v>
      </c>
      <c r="L27" s="77" t="str">
        <f ca="1">IF(NOT(ISERROR(MATCH(K27,'Tabla Impacto'!$B$152:$B$154,0))),'Tabla Impacto'!$F$154&amp;"Por favor no seleccionar los criterios de impacto(Afectación Económica o presupuestal y Pérdida Reputacional)",K27)</f>
        <v xml:space="preserve">     El riesgo afecta la imagen de la entidad con algunos usuarios de relevancia frente al logro de los objetivos</v>
      </c>
      <c r="M27" s="76" t="str">
        <f ca="1">IF(OR(L27='Tabla Impacto'!$C$11,L27='Tabla Impacto'!$D$11),"Leve",IF(OR(L27='Tabla Impacto'!$C$12,L27='Tabla Impacto'!$D$12),"Menor",IF(OR(L27='Tabla Impacto'!$C$13,L27='Tabla Impacto'!$D$13),"Moderado",IF(OR(#REF!='Tabla Impacto'!$C$14,L27='Tabla Impacto'!$D$14),"Mayor",IF(OR(L27='Tabla Impacto'!$C$15,L3='Tabla Impacto'!$D$15),"Catastrófico","")))))</f>
        <v>Moderado</v>
      </c>
      <c r="N27" s="77">
        <f ca="1">IF(M27="","",IF(M27="Leve",0.2,IF(M27="Menor",0.4,IF(M27="Moderado",0.6,IF(M27="Mayor",0.8,IF(M27="Catastrófico",1,))))))</f>
        <v>0.6</v>
      </c>
      <c r="O27" s="78" t="str">
        <f ca="1">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Moderado</v>
      </c>
      <c r="P27" s="55">
        <v>1</v>
      </c>
      <c r="Q27" s="59" t="s">
        <v>221</v>
      </c>
      <c r="R27" s="55" t="s">
        <v>222</v>
      </c>
      <c r="S27" s="60" t="s">
        <v>94</v>
      </c>
      <c r="T27" s="60" t="s">
        <v>95</v>
      </c>
      <c r="U27" s="61" t="str">
        <f t="shared" si="5"/>
        <v>40%</v>
      </c>
      <c r="V27" s="60" t="s">
        <v>96</v>
      </c>
      <c r="W27" s="60" t="s">
        <v>97</v>
      </c>
      <c r="X27" s="60" t="s">
        <v>98</v>
      </c>
      <c r="Y27" s="62">
        <f t="shared" si="6"/>
        <v>0.24</v>
      </c>
      <c r="Z27" s="63" t="str">
        <f t="shared" si="7"/>
        <v>Baja</v>
      </c>
      <c r="AA27" s="61">
        <f t="shared" si="8"/>
        <v>0.24</v>
      </c>
      <c r="AB27" s="63" t="str">
        <f t="shared" ca="1" si="9"/>
        <v>Moderado</v>
      </c>
      <c r="AC27" s="61">
        <f t="shared" ca="1" si="10"/>
        <v>0.6</v>
      </c>
      <c r="AD27" s="64" t="str">
        <f t="shared" ca="1" si="11"/>
        <v>Moderado</v>
      </c>
      <c r="AE27" s="60" t="s">
        <v>99</v>
      </c>
      <c r="AF27" s="65" t="s">
        <v>223</v>
      </c>
      <c r="AG27" s="54" t="s">
        <v>173</v>
      </c>
      <c r="AH27" s="66">
        <v>44652</v>
      </c>
      <c r="AI27" s="66">
        <v>44896</v>
      </c>
      <c r="AJ27" s="54" t="s">
        <v>224</v>
      </c>
      <c r="AK27" s="55">
        <v>1</v>
      </c>
      <c r="AL27" s="68" t="s">
        <v>225</v>
      </c>
      <c r="AM27" s="55">
        <v>1</v>
      </c>
      <c r="AN27" s="69" t="s">
        <v>104</v>
      </c>
      <c r="AO27" s="55">
        <v>1</v>
      </c>
      <c r="AP27" s="70" t="s">
        <v>105</v>
      </c>
      <c r="AQ27" s="86" t="s">
        <v>226</v>
      </c>
      <c r="AR27" s="96" t="s">
        <v>227</v>
      </c>
      <c r="AS27" s="72" t="s">
        <v>108</v>
      </c>
    </row>
    <row r="28" spans="1:60" ht="63" customHeight="1">
      <c r="A28" s="251"/>
      <c r="B28" s="254"/>
      <c r="C28" s="254"/>
      <c r="D28" s="81"/>
      <c r="E28" s="81"/>
      <c r="F28" s="81"/>
      <c r="G28" s="81"/>
      <c r="H28" s="81"/>
      <c r="I28" s="81"/>
      <c r="J28" s="81"/>
      <c r="K28" s="81"/>
      <c r="L28" s="81"/>
      <c r="M28" s="81"/>
      <c r="N28" s="81"/>
      <c r="O28" s="81"/>
      <c r="P28" s="55">
        <v>2</v>
      </c>
      <c r="Q28" s="59" t="s">
        <v>228</v>
      </c>
      <c r="R28" s="55" t="s">
        <v>222</v>
      </c>
      <c r="S28" s="60" t="s">
        <v>94</v>
      </c>
      <c r="T28" s="60" t="s">
        <v>95</v>
      </c>
      <c r="U28" s="61" t="str">
        <f t="shared" si="5"/>
        <v>40%</v>
      </c>
      <c r="V28" s="60" t="s">
        <v>96</v>
      </c>
      <c r="W28" s="60" t="s">
        <v>97</v>
      </c>
      <c r="X28" s="60" t="s">
        <v>98</v>
      </c>
      <c r="Y28" s="62">
        <f t="shared" si="6"/>
        <v>0</v>
      </c>
      <c r="Z28" s="63" t="str">
        <f t="shared" si="7"/>
        <v>Muy Baja</v>
      </c>
      <c r="AA28" s="61">
        <f t="shared" si="8"/>
        <v>0</v>
      </c>
      <c r="AB28" s="63" t="str">
        <f t="shared" si="9"/>
        <v>Leve</v>
      </c>
      <c r="AC28" s="61">
        <f t="shared" si="10"/>
        <v>0</v>
      </c>
      <c r="AD28" s="64" t="str">
        <f t="shared" si="11"/>
        <v>Bajo</v>
      </c>
      <c r="AE28" s="60" t="s">
        <v>99</v>
      </c>
      <c r="AF28" s="65" t="s">
        <v>229</v>
      </c>
      <c r="AG28" s="55" t="s">
        <v>173</v>
      </c>
      <c r="AH28" s="66">
        <v>44652</v>
      </c>
      <c r="AI28" s="66">
        <v>44896</v>
      </c>
      <c r="AJ28" s="54" t="s">
        <v>230</v>
      </c>
      <c r="AK28" s="55">
        <v>2</v>
      </c>
      <c r="AL28" s="68" t="s">
        <v>231</v>
      </c>
      <c r="AM28" s="55">
        <v>2</v>
      </c>
      <c r="AN28" s="69" t="s">
        <v>104</v>
      </c>
      <c r="AO28" s="55">
        <v>2</v>
      </c>
      <c r="AP28" s="70" t="s">
        <v>105</v>
      </c>
      <c r="AQ28" s="96" t="s">
        <v>232</v>
      </c>
      <c r="AR28" s="96" t="s">
        <v>233</v>
      </c>
      <c r="AS28" s="72" t="s">
        <v>108</v>
      </c>
    </row>
    <row r="29" spans="1:60" ht="51.75" customHeight="1">
      <c r="A29" s="252"/>
      <c r="B29" s="255"/>
      <c r="C29" s="255"/>
      <c r="D29" s="82"/>
      <c r="E29" s="82"/>
      <c r="F29" s="82"/>
      <c r="G29" s="82"/>
      <c r="H29" s="82"/>
      <c r="I29" s="82"/>
      <c r="J29" s="82"/>
      <c r="K29" s="82"/>
      <c r="L29" s="82"/>
      <c r="M29" s="82"/>
      <c r="N29" s="82"/>
      <c r="O29" s="82"/>
      <c r="P29" s="55">
        <v>3</v>
      </c>
      <c r="Q29" s="59" t="s">
        <v>234</v>
      </c>
      <c r="R29" s="55" t="s">
        <v>222</v>
      </c>
      <c r="S29" s="60" t="s">
        <v>130</v>
      </c>
      <c r="T29" s="60" t="s">
        <v>95</v>
      </c>
      <c r="U29" s="61" t="str">
        <f t="shared" si="5"/>
        <v>30%</v>
      </c>
      <c r="V29" s="60" t="s">
        <v>96</v>
      </c>
      <c r="W29" s="60" t="s">
        <v>97</v>
      </c>
      <c r="X29" s="60" t="s">
        <v>98</v>
      </c>
      <c r="Y29" s="62">
        <f t="shared" si="6"/>
        <v>0</v>
      </c>
      <c r="Z29" s="63" t="str">
        <f t="shared" si="7"/>
        <v>Muy Baja</v>
      </c>
      <c r="AA29" s="61">
        <f t="shared" si="8"/>
        <v>0</v>
      </c>
      <c r="AB29" s="63" t="str">
        <f t="shared" si="9"/>
        <v>Leve</v>
      </c>
      <c r="AC29" s="61">
        <f t="shared" si="10"/>
        <v>0</v>
      </c>
      <c r="AD29" s="64" t="str">
        <f t="shared" si="11"/>
        <v>Bajo</v>
      </c>
      <c r="AE29" s="60" t="s">
        <v>99</v>
      </c>
      <c r="AF29" s="65" t="s">
        <v>235</v>
      </c>
      <c r="AG29" s="55" t="s">
        <v>198</v>
      </c>
      <c r="AH29" s="66">
        <v>44652</v>
      </c>
      <c r="AI29" s="66">
        <v>44896</v>
      </c>
      <c r="AJ29" s="54" t="s">
        <v>236</v>
      </c>
      <c r="AK29" s="55">
        <v>3</v>
      </c>
      <c r="AL29" s="68" t="s">
        <v>231</v>
      </c>
      <c r="AM29" s="55">
        <v>3</v>
      </c>
      <c r="AN29" s="69" t="s">
        <v>104</v>
      </c>
      <c r="AO29" s="55">
        <v>3</v>
      </c>
      <c r="AP29" s="70" t="s">
        <v>105</v>
      </c>
      <c r="AQ29" s="96" t="s">
        <v>237</v>
      </c>
      <c r="AR29" s="96" t="s">
        <v>227</v>
      </c>
      <c r="AS29" s="72" t="s">
        <v>108</v>
      </c>
    </row>
    <row r="30" spans="1:60" ht="109.5" customHeight="1">
      <c r="A30" s="250">
        <v>10</v>
      </c>
      <c r="B30" s="253" t="s">
        <v>21</v>
      </c>
      <c r="C30" s="253" t="s">
        <v>238</v>
      </c>
      <c r="D30" s="75" t="s">
        <v>239</v>
      </c>
      <c r="E30" s="75" t="s">
        <v>240</v>
      </c>
      <c r="F30" s="75" t="s">
        <v>241</v>
      </c>
      <c r="G30" s="75" t="s">
        <v>91</v>
      </c>
      <c r="H30" s="52">
        <v>16</v>
      </c>
      <c r="I30" s="76" t="str">
        <f>IF(H30&lt;=0,"",IF(H30&lt;=2,"Muy Baja",IF(H30&lt;=24,"Baja",IF(H30&lt;=500,"Media",IF(H30&lt;=5000,"Alta","Muy Alta")))))</f>
        <v>Baja</v>
      </c>
      <c r="J30" s="77">
        <f>IF(I30="","",IF(I30="Muy Baja",0.2,IF(I30="Baja",0.4,IF(I30="Media",0.6,IF(I30="Alta",0.8,IF(I30="Muy Alta",1,))))))</f>
        <v>0.4</v>
      </c>
      <c r="K30" s="77" t="s">
        <v>242</v>
      </c>
      <c r="L30" s="77" t="str">
        <f ca="1">IF(NOT(ISERROR(MATCH(K30,'Tabla Impacto'!$B$152:$B$154,0))),'Tabla Impacto'!$F$154&amp;"Por favor no seleccionar los criterios de impacto(Afectación Económica o presupuestal y Pérdida Reputacional)",K30)</f>
        <v xml:space="preserve">     Afectación menor a 10 SMLMV .</v>
      </c>
      <c r="M30" s="76" t="str">
        <f ca="1">IF(OR(L30='Tabla Impacto'!$C$11,L30='Tabla Impacto'!$D$11),"Leve",IF(OR(L30='Tabla Impacto'!$C$12,L30='Tabla Impacto'!$D$12),"Menor",IF(OR(L30='Tabla Impacto'!$C$13,L30='Tabla Impacto'!$D$13),"Moderado",IF(OR(#REF!='Tabla Impacto'!$C$14,L30='Tabla Impacto'!$D$14),"Mayor",IF(OR(L30='Tabla Impacto'!$C$15,#REF!='Tabla Impacto'!$D$15),"Catastrófico","")))))</f>
        <v>Leve</v>
      </c>
      <c r="N30" s="77">
        <f ca="1">IF(M30="","",IF(M30="Leve",0.2,IF(M30="Menor",0.4,IF(M30="Moderado",0.6,IF(M30="Mayor",0.8,IF(M30="Catastrófico",1,))))))</f>
        <v>0.2</v>
      </c>
      <c r="O30" s="78" t="str">
        <f ca="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Bajo</v>
      </c>
      <c r="P30" s="55">
        <v>1</v>
      </c>
      <c r="Q30" s="59" t="s">
        <v>243</v>
      </c>
      <c r="R30" s="55" t="str">
        <f t="shared" ref="R30:R58" si="20">IF(OR(S30="Preventivo",S30="Detectivo"),"Probabilidad",IF(S30="Correctivo","Impacto",""))</f>
        <v>Probabilidad</v>
      </c>
      <c r="S30" s="60" t="s">
        <v>130</v>
      </c>
      <c r="T30" s="60" t="s">
        <v>95</v>
      </c>
      <c r="U30" s="61" t="str">
        <f t="shared" si="5"/>
        <v>30%</v>
      </c>
      <c r="V30" s="60" t="s">
        <v>96</v>
      </c>
      <c r="W30" s="60" t="s">
        <v>97</v>
      </c>
      <c r="X30" s="60" t="s">
        <v>98</v>
      </c>
      <c r="Y30" s="62">
        <f t="shared" si="6"/>
        <v>0.28000000000000003</v>
      </c>
      <c r="Z30" s="63" t="str">
        <f t="shared" si="7"/>
        <v>Baja</v>
      </c>
      <c r="AA30" s="61">
        <f t="shared" si="8"/>
        <v>0.28000000000000003</v>
      </c>
      <c r="AB30" s="63" t="str">
        <f t="shared" ca="1" si="9"/>
        <v>Leve</v>
      </c>
      <c r="AC30" s="61">
        <f t="shared" ca="1" si="10"/>
        <v>0.2</v>
      </c>
      <c r="AD30" s="64" t="str">
        <f t="shared" ca="1" si="11"/>
        <v>Bajo</v>
      </c>
      <c r="AE30" s="60" t="s">
        <v>99</v>
      </c>
      <c r="AF30" s="65" t="s">
        <v>243</v>
      </c>
      <c r="AG30" s="54" t="s">
        <v>101</v>
      </c>
      <c r="AH30" s="66">
        <v>44652</v>
      </c>
      <c r="AI30" s="66">
        <v>44896</v>
      </c>
      <c r="AJ30" s="67" t="s">
        <v>244</v>
      </c>
      <c r="AK30" s="55">
        <v>1</v>
      </c>
      <c r="AL30" s="68" t="s">
        <v>245</v>
      </c>
      <c r="AM30" s="55">
        <v>1</v>
      </c>
      <c r="AN30" s="69" t="s">
        <v>104</v>
      </c>
      <c r="AO30" s="55">
        <v>1</v>
      </c>
      <c r="AP30" s="70" t="s">
        <v>105</v>
      </c>
      <c r="AQ30" s="86" t="s">
        <v>246</v>
      </c>
      <c r="AR30" s="97" t="s">
        <v>247</v>
      </c>
      <c r="AS30" s="72" t="s">
        <v>108</v>
      </c>
    </row>
    <row r="31" spans="1:60" ht="66.75" customHeight="1">
      <c r="A31" s="251"/>
      <c r="B31" s="254"/>
      <c r="C31" s="254"/>
      <c r="D31" s="81"/>
      <c r="E31" s="81"/>
      <c r="F31" s="81"/>
      <c r="G31" s="81"/>
      <c r="H31" s="81"/>
      <c r="I31" s="81"/>
      <c r="J31" s="81"/>
      <c r="K31" s="81"/>
      <c r="L31" s="81"/>
      <c r="M31" s="81"/>
      <c r="N31" s="81"/>
      <c r="O31" s="81"/>
      <c r="P31" s="55">
        <v>2</v>
      </c>
      <c r="Q31" s="59" t="s">
        <v>248</v>
      </c>
      <c r="R31" s="55" t="str">
        <f t="shared" si="20"/>
        <v>Probabilidad</v>
      </c>
      <c r="S31" s="60" t="s">
        <v>94</v>
      </c>
      <c r="T31" s="60" t="s">
        <v>95</v>
      </c>
      <c r="U31" s="61" t="str">
        <f t="shared" si="5"/>
        <v>40%</v>
      </c>
      <c r="V31" s="60" t="s">
        <v>96</v>
      </c>
      <c r="W31" s="60" t="s">
        <v>97</v>
      </c>
      <c r="X31" s="60" t="s">
        <v>98</v>
      </c>
      <c r="Y31" s="62">
        <f t="shared" si="6"/>
        <v>0</v>
      </c>
      <c r="Z31" s="63" t="str">
        <f t="shared" si="7"/>
        <v>Muy Baja</v>
      </c>
      <c r="AA31" s="61">
        <f t="shared" si="8"/>
        <v>0</v>
      </c>
      <c r="AB31" s="63" t="str">
        <f t="shared" si="9"/>
        <v>Leve</v>
      </c>
      <c r="AC31" s="61">
        <f t="shared" si="10"/>
        <v>0</v>
      </c>
      <c r="AD31" s="64" t="str">
        <f t="shared" si="11"/>
        <v>Bajo</v>
      </c>
      <c r="AE31" s="60" t="s">
        <v>99</v>
      </c>
      <c r="AF31" s="65" t="s">
        <v>248</v>
      </c>
      <c r="AG31" s="54" t="s">
        <v>101</v>
      </c>
      <c r="AH31" s="66">
        <v>44652</v>
      </c>
      <c r="AI31" s="66">
        <v>44896</v>
      </c>
      <c r="AJ31" s="67" t="s">
        <v>249</v>
      </c>
      <c r="AK31" s="55">
        <v>2</v>
      </c>
      <c r="AL31" s="68" t="s">
        <v>250</v>
      </c>
      <c r="AM31" s="55">
        <v>2</v>
      </c>
      <c r="AN31" s="69" t="s">
        <v>104</v>
      </c>
      <c r="AO31" s="55">
        <v>2</v>
      </c>
      <c r="AP31" s="70" t="s">
        <v>105</v>
      </c>
      <c r="AQ31" s="85"/>
      <c r="AR31" s="97"/>
      <c r="AS31" s="72" t="s">
        <v>251</v>
      </c>
    </row>
    <row r="32" spans="1:60" ht="84" customHeight="1">
      <c r="A32" s="252"/>
      <c r="B32" s="255"/>
      <c r="C32" s="255"/>
      <c r="D32" s="82"/>
      <c r="E32" s="82"/>
      <c r="F32" s="82"/>
      <c r="G32" s="82"/>
      <c r="H32" s="82"/>
      <c r="I32" s="82"/>
      <c r="J32" s="82"/>
      <c r="K32" s="82"/>
      <c r="L32" s="82"/>
      <c r="M32" s="82"/>
      <c r="N32" s="82"/>
      <c r="O32" s="82"/>
      <c r="P32" s="55">
        <v>3</v>
      </c>
      <c r="Q32" s="98" t="s">
        <v>252</v>
      </c>
      <c r="R32" s="55" t="str">
        <f t="shared" si="20"/>
        <v>Probabilidad</v>
      </c>
      <c r="S32" s="60" t="s">
        <v>94</v>
      </c>
      <c r="T32" s="60" t="s">
        <v>95</v>
      </c>
      <c r="U32" s="61" t="str">
        <f t="shared" si="5"/>
        <v>40%</v>
      </c>
      <c r="V32" s="60" t="s">
        <v>96</v>
      </c>
      <c r="W32" s="60" t="s">
        <v>97</v>
      </c>
      <c r="X32" s="60" t="s">
        <v>98</v>
      </c>
      <c r="Y32" s="62">
        <f t="shared" si="6"/>
        <v>0</v>
      </c>
      <c r="Z32" s="63" t="str">
        <f t="shared" si="7"/>
        <v>Muy Baja</v>
      </c>
      <c r="AA32" s="61">
        <f t="shared" si="8"/>
        <v>0</v>
      </c>
      <c r="AB32" s="63" t="str">
        <f t="shared" si="9"/>
        <v>Leve</v>
      </c>
      <c r="AC32" s="61">
        <f t="shared" si="10"/>
        <v>0</v>
      </c>
      <c r="AD32" s="64" t="str">
        <f t="shared" si="11"/>
        <v>Bajo</v>
      </c>
      <c r="AE32" s="60" t="s">
        <v>99</v>
      </c>
      <c r="AF32" s="65" t="s">
        <v>252</v>
      </c>
      <c r="AG32" s="54" t="s">
        <v>101</v>
      </c>
      <c r="AH32" s="66">
        <v>44652</v>
      </c>
      <c r="AI32" s="66">
        <v>44896</v>
      </c>
      <c r="AJ32" s="67" t="s">
        <v>253</v>
      </c>
      <c r="AK32" s="55">
        <v>3</v>
      </c>
      <c r="AL32" s="68" t="s">
        <v>250</v>
      </c>
      <c r="AM32" s="55">
        <v>3</v>
      </c>
      <c r="AN32" s="69" t="s">
        <v>104</v>
      </c>
      <c r="AO32" s="55">
        <v>3</v>
      </c>
      <c r="AP32" s="70" t="s">
        <v>105</v>
      </c>
      <c r="AQ32" s="85"/>
      <c r="AR32" s="97"/>
      <c r="AS32" s="72" t="s">
        <v>254</v>
      </c>
    </row>
    <row r="33" spans="1:60" ht="241.5" customHeight="1">
      <c r="A33" s="250">
        <v>11</v>
      </c>
      <c r="B33" s="253" t="s">
        <v>255</v>
      </c>
      <c r="C33" s="253" t="s">
        <v>238</v>
      </c>
      <c r="D33" s="75" t="s">
        <v>256</v>
      </c>
      <c r="E33" s="75" t="s">
        <v>257</v>
      </c>
      <c r="F33" s="75" t="s">
        <v>258</v>
      </c>
      <c r="G33" s="75" t="s">
        <v>259</v>
      </c>
      <c r="H33" s="52">
        <v>10</v>
      </c>
      <c r="I33" s="76" t="str">
        <f>IF(H33&lt;=0,"",IF(H33&lt;=2,"Muy Baja",IF(H33&lt;=24,"Baja",IF(H33&lt;=500,"Media",IF(H33&lt;=5000,"Alta","Muy Alta")))))</f>
        <v>Baja</v>
      </c>
      <c r="J33" s="77">
        <f>IF(I33="","",IF(I33="Muy Baja",0.2,IF(I33="Baja",0.4,IF(I33="Media",0.6,IF(I33="Alta",0.8,IF(I33="Muy Alta",1,))))))</f>
        <v>0.4</v>
      </c>
      <c r="K33" s="77" t="s">
        <v>242</v>
      </c>
      <c r="L33" s="77" t="str">
        <f ca="1">IF(NOT(ISERROR(MATCH(K33,'Tabla Impacto'!$B$152:$B$154,0))),'Tabla Impacto'!$F$154&amp;"Por favor no seleccionar los criterios de impacto(Afectación Económica o presupuestal y Pérdida Reputacional)",K33)</f>
        <v xml:space="preserve">     Afectación menor a 10 SMLMV .</v>
      </c>
      <c r="M33" s="76" t="str">
        <f ca="1">IF(OR(L33='Tabla Impacto'!$C$11,L33='Tabla Impacto'!$D$11),"Leve",IF(OR(L33='Tabla Impacto'!$C$12,L33='Tabla Impacto'!$D$12),"Menor",IF(OR(L33='Tabla Impacto'!$C$13,L33='Tabla Impacto'!$D$13),"Moderado",IF(OR(L45='Tabla Impacto'!$C$14,L33='Tabla Impacto'!$D$14),"Mayor",IF(OR(L33='Tabla Impacto'!$C$15,#REF!='Tabla Impacto'!$D$15),"Catastrófico","")))))</f>
        <v>Leve</v>
      </c>
      <c r="N33" s="77">
        <f ca="1">IF(M33="","",IF(M33="Leve",0.2,IF(M33="Menor",0.4,IF(M33="Moderado",0.6,IF(M33="Mayor",0.8,IF(M33="Catastrófico",1,))))))</f>
        <v>0.2</v>
      </c>
      <c r="O33" s="78" t="str">
        <f ca="1">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Bajo</v>
      </c>
      <c r="P33" s="55">
        <v>1</v>
      </c>
      <c r="Q33" s="59" t="s">
        <v>260</v>
      </c>
      <c r="R33" s="55" t="str">
        <f t="shared" si="20"/>
        <v>Probabilidad</v>
      </c>
      <c r="S33" s="60" t="s">
        <v>94</v>
      </c>
      <c r="T33" s="60" t="s">
        <v>95</v>
      </c>
      <c r="U33" s="61" t="str">
        <f t="shared" si="5"/>
        <v>40%</v>
      </c>
      <c r="V33" s="60" t="s">
        <v>96</v>
      </c>
      <c r="W33" s="60" t="s">
        <v>97</v>
      </c>
      <c r="X33" s="60" t="s">
        <v>98</v>
      </c>
      <c r="Y33" s="62">
        <f t="shared" si="6"/>
        <v>0.24</v>
      </c>
      <c r="Z33" s="63" t="str">
        <f t="shared" si="7"/>
        <v>Baja</v>
      </c>
      <c r="AA33" s="61">
        <f t="shared" si="8"/>
        <v>0.24</v>
      </c>
      <c r="AB33" s="63" t="str">
        <f t="shared" ca="1" si="9"/>
        <v>Leve</v>
      </c>
      <c r="AC33" s="61">
        <f t="shared" ca="1" si="10"/>
        <v>0.2</v>
      </c>
      <c r="AD33" s="64" t="str">
        <f t="shared" ca="1" si="11"/>
        <v>Bajo</v>
      </c>
      <c r="AE33" s="60" t="s">
        <v>99</v>
      </c>
      <c r="AF33" s="65" t="s">
        <v>260</v>
      </c>
      <c r="AG33" s="54" t="s">
        <v>101</v>
      </c>
      <c r="AH33" s="66">
        <v>44652</v>
      </c>
      <c r="AI33" s="66">
        <v>44896</v>
      </c>
      <c r="AJ33" s="67" t="s">
        <v>261</v>
      </c>
      <c r="AK33" s="55">
        <v>1</v>
      </c>
      <c r="AL33" s="59" t="s">
        <v>262</v>
      </c>
      <c r="AM33" s="55">
        <v>1</v>
      </c>
      <c r="AN33" s="69" t="s">
        <v>104</v>
      </c>
      <c r="AO33" s="55">
        <v>1</v>
      </c>
      <c r="AP33" s="70" t="s">
        <v>105</v>
      </c>
      <c r="AQ33" s="211" t="s">
        <v>532</v>
      </c>
      <c r="AR33" s="96"/>
      <c r="AS33" s="72" t="s">
        <v>149</v>
      </c>
    </row>
    <row r="34" spans="1:60" ht="151.5" customHeight="1">
      <c r="A34" s="251"/>
      <c r="B34" s="254"/>
      <c r="C34" s="254"/>
      <c r="D34" s="81"/>
      <c r="E34" s="81"/>
      <c r="F34" s="81"/>
      <c r="G34" s="81"/>
      <c r="H34" s="81"/>
      <c r="I34" s="81"/>
      <c r="J34" s="81"/>
      <c r="K34" s="81"/>
      <c r="L34" s="81"/>
      <c r="M34" s="81"/>
      <c r="N34" s="81"/>
      <c r="O34" s="81"/>
      <c r="P34" s="55">
        <v>2</v>
      </c>
      <c r="Q34" s="59" t="s">
        <v>263</v>
      </c>
      <c r="R34" s="55" t="str">
        <f t="shared" si="20"/>
        <v>Probabilidad</v>
      </c>
      <c r="S34" s="60" t="s">
        <v>94</v>
      </c>
      <c r="T34" s="60" t="s">
        <v>95</v>
      </c>
      <c r="U34" s="61" t="str">
        <f t="shared" si="5"/>
        <v>40%</v>
      </c>
      <c r="V34" s="60" t="s">
        <v>96</v>
      </c>
      <c r="W34" s="60" t="s">
        <v>97</v>
      </c>
      <c r="X34" s="60" t="s">
        <v>98</v>
      </c>
      <c r="Y34" s="62">
        <f t="shared" si="6"/>
        <v>0</v>
      </c>
      <c r="Z34" s="63" t="str">
        <f t="shared" si="7"/>
        <v>Muy Baja</v>
      </c>
      <c r="AA34" s="61">
        <f t="shared" si="8"/>
        <v>0</v>
      </c>
      <c r="AB34" s="63" t="str">
        <f t="shared" si="9"/>
        <v>Leve</v>
      </c>
      <c r="AC34" s="61">
        <f t="shared" si="10"/>
        <v>0</v>
      </c>
      <c r="AD34" s="64" t="str">
        <f t="shared" si="11"/>
        <v>Bajo</v>
      </c>
      <c r="AE34" s="60" t="s">
        <v>99</v>
      </c>
      <c r="AF34" s="65" t="s">
        <v>263</v>
      </c>
      <c r="AG34" s="55" t="s">
        <v>159</v>
      </c>
      <c r="AH34" s="66">
        <v>44652</v>
      </c>
      <c r="AI34" s="66">
        <v>44896</v>
      </c>
      <c r="AJ34" s="67" t="s">
        <v>264</v>
      </c>
      <c r="AK34" s="55">
        <v>2</v>
      </c>
      <c r="AL34" s="59" t="s">
        <v>265</v>
      </c>
      <c r="AM34" s="55">
        <v>2</v>
      </c>
      <c r="AN34" s="69" t="s">
        <v>104</v>
      </c>
      <c r="AO34" s="55">
        <v>2</v>
      </c>
      <c r="AP34" s="70" t="s">
        <v>105</v>
      </c>
      <c r="AQ34" s="96" t="s">
        <v>266</v>
      </c>
      <c r="AR34" s="96" t="s">
        <v>267</v>
      </c>
      <c r="AS34" s="72" t="s">
        <v>268</v>
      </c>
    </row>
    <row r="35" spans="1:60" ht="56.25" customHeight="1">
      <c r="A35" s="252"/>
      <c r="B35" s="255"/>
      <c r="C35" s="255"/>
      <c r="D35" s="82"/>
      <c r="E35" s="82"/>
      <c r="F35" s="82"/>
      <c r="G35" s="82"/>
      <c r="H35" s="82"/>
      <c r="I35" s="82"/>
      <c r="J35" s="82"/>
      <c r="K35" s="82"/>
      <c r="L35" s="82"/>
      <c r="M35" s="82"/>
      <c r="N35" s="82"/>
      <c r="O35" s="82"/>
      <c r="P35" s="55">
        <v>3</v>
      </c>
      <c r="Q35" s="59" t="s">
        <v>269</v>
      </c>
      <c r="R35" s="55" t="str">
        <f t="shared" si="20"/>
        <v>Probabilidad</v>
      </c>
      <c r="S35" s="60" t="s">
        <v>130</v>
      </c>
      <c r="T35" s="60" t="s">
        <v>95</v>
      </c>
      <c r="U35" s="61" t="str">
        <f t="shared" si="5"/>
        <v>30%</v>
      </c>
      <c r="V35" s="60" t="s">
        <v>96</v>
      </c>
      <c r="W35" s="60" t="s">
        <v>97</v>
      </c>
      <c r="X35" s="60" t="s">
        <v>98</v>
      </c>
      <c r="Y35" s="62">
        <f t="shared" si="6"/>
        <v>0</v>
      </c>
      <c r="Z35" s="63" t="str">
        <f t="shared" si="7"/>
        <v>Muy Baja</v>
      </c>
      <c r="AA35" s="61">
        <f t="shared" si="8"/>
        <v>0</v>
      </c>
      <c r="AB35" s="63" t="str">
        <f t="shared" si="9"/>
        <v>Leve</v>
      </c>
      <c r="AC35" s="61">
        <f t="shared" si="10"/>
        <v>0</v>
      </c>
      <c r="AD35" s="64" t="str">
        <f t="shared" si="11"/>
        <v>Bajo</v>
      </c>
      <c r="AE35" s="60" t="s">
        <v>99</v>
      </c>
      <c r="AF35" s="65" t="s">
        <v>269</v>
      </c>
      <c r="AG35" s="55" t="s">
        <v>101</v>
      </c>
      <c r="AH35" s="66">
        <v>44652</v>
      </c>
      <c r="AI35" s="66">
        <v>44896</v>
      </c>
      <c r="AJ35" s="67" t="s">
        <v>270</v>
      </c>
      <c r="AK35" s="55">
        <v>3</v>
      </c>
      <c r="AL35" s="59" t="s">
        <v>265</v>
      </c>
      <c r="AM35" s="55">
        <v>3</v>
      </c>
      <c r="AN35" s="69" t="s">
        <v>104</v>
      </c>
      <c r="AO35" s="55">
        <v>3</v>
      </c>
      <c r="AP35" s="70" t="s">
        <v>105</v>
      </c>
      <c r="AQ35" s="99" t="s">
        <v>271</v>
      </c>
      <c r="AR35" s="85"/>
      <c r="AS35" s="74" t="s">
        <v>272</v>
      </c>
    </row>
    <row r="36" spans="1:60" ht="63.75" customHeight="1">
      <c r="A36" s="250">
        <v>12</v>
      </c>
      <c r="B36" s="253" t="s">
        <v>255</v>
      </c>
      <c r="C36" s="253" t="s">
        <v>238</v>
      </c>
      <c r="D36" s="75" t="s">
        <v>273</v>
      </c>
      <c r="E36" s="75" t="s">
        <v>274</v>
      </c>
      <c r="F36" s="75" t="s">
        <v>275</v>
      </c>
      <c r="G36" s="75" t="s">
        <v>259</v>
      </c>
      <c r="H36" s="52">
        <v>365</v>
      </c>
      <c r="I36" s="76" t="str">
        <f>IF(H36&lt;=0,"",IF(H36&lt;=2,"Muy Baja",IF(H36&lt;=24,"Baja",IF(H36&lt;=500,"Media",IF(H36&lt;=5000,"Alta","Muy Alta")))))</f>
        <v>Media</v>
      </c>
      <c r="J36" s="77">
        <f>IF(I36="","",IF(I36="Muy Baja",0.2,IF(I36="Baja",0.4,IF(I36="Media",0.6,IF(I36="Alta",0.8,IF(I36="Muy Alta",1,))))))</f>
        <v>0.6</v>
      </c>
      <c r="K36" s="77" t="s">
        <v>276</v>
      </c>
      <c r="L36" s="77" t="str">
        <f ca="1">IF(NOT(ISERROR(MATCH(K36,'Tabla Impacto'!$B$152:$B$154,0))),'Tabla Impacto'!$F$154&amp;"Por favor no seleccionar los criterios de impacto(Afectación Económica o presupuestal y Pérdida Reputacional)",K36)</f>
        <v xml:space="preserve">     Entre 50 y 100 SMLMV </v>
      </c>
      <c r="M36" s="76" t="str">
        <f ca="1">IF(OR(L36='Tabla Impacto'!$C$11,L36='Tabla Impacto'!$D$11),"Leve",IF(OR(L36='Tabla Impacto'!$C$12,L36='Tabla Impacto'!$D$12),"Menor",IF(OR(L36='Tabla Impacto'!$C$13,L36='Tabla Impacto'!$D$13),"Moderado",IF(OR(#REF!='Tabla Impacto'!$C$14,L36='Tabla Impacto'!$D$14),"Mayor",IF(OR(L36='Tabla Impacto'!$C$15,#REF!='Tabla Impacto'!$D$15),"Catastrófico","")))))</f>
        <v>Moderado</v>
      </c>
      <c r="N36" s="77">
        <f ca="1">IF(M36="","",IF(M36="Leve",0.2,IF(M36="Menor",0.4,IF(M36="Moderado",0.6,IF(M36="Mayor",0.8,IF(M36="Catastrófico",1,))))))</f>
        <v>0.6</v>
      </c>
      <c r="O36" s="78" t="str">
        <f ca="1">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Moderado</v>
      </c>
      <c r="P36" s="55">
        <v>1</v>
      </c>
      <c r="Q36" s="59" t="s">
        <v>277</v>
      </c>
      <c r="R36" s="55" t="str">
        <f t="shared" si="20"/>
        <v>Probabilidad</v>
      </c>
      <c r="S36" s="60" t="s">
        <v>130</v>
      </c>
      <c r="T36" s="60" t="s">
        <v>95</v>
      </c>
      <c r="U36" s="61" t="str">
        <f t="shared" si="5"/>
        <v>30%</v>
      </c>
      <c r="V36" s="60" t="s">
        <v>96</v>
      </c>
      <c r="W36" s="60" t="s">
        <v>97</v>
      </c>
      <c r="X36" s="60" t="s">
        <v>98</v>
      </c>
      <c r="Y36" s="62">
        <f t="shared" si="6"/>
        <v>0.42</v>
      </c>
      <c r="Z36" s="63" t="str">
        <f t="shared" si="7"/>
        <v>Media</v>
      </c>
      <c r="AA36" s="61">
        <f t="shared" si="8"/>
        <v>0.42</v>
      </c>
      <c r="AB36" s="63" t="str">
        <f t="shared" ca="1" si="9"/>
        <v>Moderado</v>
      </c>
      <c r="AC36" s="61">
        <f t="shared" ca="1" si="10"/>
        <v>0.6</v>
      </c>
      <c r="AD36" s="64" t="str">
        <f t="shared" ca="1" si="11"/>
        <v>Moderado</v>
      </c>
      <c r="AE36" s="60" t="s">
        <v>99</v>
      </c>
      <c r="AF36" s="65" t="s">
        <v>277</v>
      </c>
      <c r="AG36" s="54" t="s">
        <v>198</v>
      </c>
      <c r="AH36" s="66">
        <v>44652</v>
      </c>
      <c r="AI36" s="66">
        <v>44896</v>
      </c>
      <c r="AJ36" s="67" t="s">
        <v>278</v>
      </c>
      <c r="AK36" s="55">
        <v>1</v>
      </c>
      <c r="AL36" s="59" t="s">
        <v>279</v>
      </c>
      <c r="AM36" s="55">
        <v>1</v>
      </c>
      <c r="AN36" s="69" t="s">
        <v>104</v>
      </c>
      <c r="AO36" s="55">
        <v>1</v>
      </c>
      <c r="AP36" s="70" t="s">
        <v>105</v>
      </c>
      <c r="AQ36" s="79" t="s">
        <v>280</v>
      </c>
      <c r="AR36" s="72" t="s">
        <v>281</v>
      </c>
      <c r="AS36" s="72" t="s">
        <v>268</v>
      </c>
    </row>
    <row r="37" spans="1:60" ht="66" customHeight="1">
      <c r="A37" s="251"/>
      <c r="B37" s="254"/>
      <c r="C37" s="254"/>
      <c r="D37" s="81"/>
      <c r="E37" s="81"/>
      <c r="F37" s="81"/>
      <c r="G37" s="81"/>
      <c r="H37" s="81"/>
      <c r="I37" s="81"/>
      <c r="J37" s="81"/>
      <c r="K37" s="81"/>
      <c r="L37" s="81"/>
      <c r="M37" s="81"/>
      <c r="N37" s="81"/>
      <c r="O37" s="81"/>
      <c r="P37" s="55">
        <v>2</v>
      </c>
      <c r="Q37" s="59" t="s">
        <v>282</v>
      </c>
      <c r="R37" s="55" t="str">
        <f t="shared" si="20"/>
        <v>Probabilidad</v>
      </c>
      <c r="S37" s="60" t="s">
        <v>94</v>
      </c>
      <c r="T37" s="60" t="s">
        <v>95</v>
      </c>
      <c r="U37" s="61" t="str">
        <f t="shared" si="5"/>
        <v>40%</v>
      </c>
      <c r="V37" s="60" t="s">
        <v>96</v>
      </c>
      <c r="W37" s="60" t="s">
        <v>97</v>
      </c>
      <c r="X37" s="60" t="s">
        <v>98</v>
      </c>
      <c r="Y37" s="62">
        <f t="shared" si="6"/>
        <v>0</v>
      </c>
      <c r="Z37" s="63" t="str">
        <f t="shared" si="7"/>
        <v>Muy Baja</v>
      </c>
      <c r="AA37" s="61">
        <f t="shared" si="8"/>
        <v>0</v>
      </c>
      <c r="AB37" s="63" t="str">
        <f t="shared" si="9"/>
        <v>Leve</v>
      </c>
      <c r="AC37" s="61">
        <f t="shared" si="10"/>
        <v>0</v>
      </c>
      <c r="AD37" s="64" t="str">
        <f t="shared" si="11"/>
        <v>Bajo</v>
      </c>
      <c r="AE37" s="60" t="s">
        <v>99</v>
      </c>
      <c r="AF37" s="65" t="s">
        <v>282</v>
      </c>
      <c r="AG37" s="55" t="s">
        <v>101</v>
      </c>
      <c r="AH37" s="66">
        <v>44652</v>
      </c>
      <c r="AI37" s="66">
        <v>44896</v>
      </c>
      <c r="AJ37" s="67" t="s">
        <v>283</v>
      </c>
      <c r="AK37" s="55">
        <v>2</v>
      </c>
      <c r="AL37" s="59" t="s">
        <v>265</v>
      </c>
      <c r="AM37" s="55">
        <v>2</v>
      </c>
      <c r="AN37" s="69" t="s">
        <v>104</v>
      </c>
      <c r="AO37" s="55">
        <v>2</v>
      </c>
      <c r="AP37" s="70" t="s">
        <v>105</v>
      </c>
      <c r="AQ37" s="85"/>
      <c r="AR37" s="72"/>
      <c r="AS37" s="72" t="s">
        <v>284</v>
      </c>
    </row>
    <row r="38" spans="1:60" ht="63.75" customHeight="1">
      <c r="A38" s="252"/>
      <c r="B38" s="255"/>
      <c r="C38" s="255"/>
      <c r="D38" s="82"/>
      <c r="E38" s="82"/>
      <c r="F38" s="82"/>
      <c r="G38" s="82"/>
      <c r="H38" s="82"/>
      <c r="I38" s="82"/>
      <c r="J38" s="82"/>
      <c r="K38" s="82"/>
      <c r="L38" s="82"/>
      <c r="M38" s="82"/>
      <c r="N38" s="82"/>
      <c r="O38" s="82"/>
      <c r="P38" s="55">
        <v>3</v>
      </c>
      <c r="Q38" s="59" t="s">
        <v>285</v>
      </c>
      <c r="R38" s="55" t="str">
        <f t="shared" si="20"/>
        <v>Probabilidad</v>
      </c>
      <c r="S38" s="60" t="s">
        <v>94</v>
      </c>
      <c r="T38" s="60" t="s">
        <v>95</v>
      </c>
      <c r="U38" s="61" t="str">
        <f t="shared" si="5"/>
        <v>40%</v>
      </c>
      <c r="V38" s="60" t="s">
        <v>96</v>
      </c>
      <c r="W38" s="60" t="s">
        <v>97</v>
      </c>
      <c r="X38" s="60" t="s">
        <v>98</v>
      </c>
      <c r="Y38" s="62">
        <f t="shared" si="6"/>
        <v>0</v>
      </c>
      <c r="Z38" s="63" t="str">
        <f t="shared" si="7"/>
        <v>Muy Baja</v>
      </c>
      <c r="AA38" s="61">
        <f t="shared" si="8"/>
        <v>0</v>
      </c>
      <c r="AB38" s="63" t="str">
        <f t="shared" si="9"/>
        <v>Leve</v>
      </c>
      <c r="AC38" s="61">
        <f t="shared" si="10"/>
        <v>0</v>
      </c>
      <c r="AD38" s="64" t="str">
        <f t="shared" si="11"/>
        <v>Bajo</v>
      </c>
      <c r="AE38" s="60" t="s">
        <v>99</v>
      </c>
      <c r="AF38" s="65" t="s">
        <v>285</v>
      </c>
      <c r="AG38" s="55" t="s">
        <v>101</v>
      </c>
      <c r="AH38" s="66">
        <v>44652</v>
      </c>
      <c r="AI38" s="66">
        <v>44896</v>
      </c>
      <c r="AJ38" s="67" t="s">
        <v>286</v>
      </c>
      <c r="AK38" s="55">
        <v>3</v>
      </c>
      <c r="AL38" s="59" t="s">
        <v>265</v>
      </c>
      <c r="AM38" s="55">
        <v>3</v>
      </c>
      <c r="AN38" s="69" t="s">
        <v>104</v>
      </c>
      <c r="AO38" s="55">
        <v>3</v>
      </c>
      <c r="AP38" s="70" t="s">
        <v>105</v>
      </c>
      <c r="AQ38" s="85"/>
      <c r="AR38" s="72"/>
      <c r="AS38" s="72" t="s">
        <v>284</v>
      </c>
    </row>
    <row r="39" spans="1:60" ht="109.5" customHeight="1">
      <c r="A39" s="250">
        <v>13</v>
      </c>
      <c r="B39" s="253" t="s">
        <v>287</v>
      </c>
      <c r="C39" s="253" t="s">
        <v>87</v>
      </c>
      <c r="D39" s="75" t="s">
        <v>288</v>
      </c>
      <c r="E39" s="75" t="s">
        <v>289</v>
      </c>
      <c r="F39" s="75" t="s">
        <v>290</v>
      </c>
      <c r="G39" s="75" t="s">
        <v>91</v>
      </c>
      <c r="H39" s="52">
        <v>365</v>
      </c>
      <c r="I39" s="76" t="str">
        <f>IF(H39&lt;=0,"",IF(H39&lt;=2,"Muy Baja",IF(H39&lt;=24,"Baja",IF(H39&lt;=500,"Media",IF(H39&lt;=5000,"Alta","Muy Alta")))))</f>
        <v>Media</v>
      </c>
      <c r="J39" s="77">
        <f>IF(I39="","",IF(I39="Muy Baja",0.2,IF(I39="Baja",0.4,IF(I39="Media",0.6,IF(I39="Alta",0.8,IF(I39="Muy Alta",1,))))))</f>
        <v>0.6</v>
      </c>
      <c r="K39" s="77" t="s">
        <v>276</v>
      </c>
      <c r="L39" s="77" t="str">
        <f ca="1">IF(NOT(ISERROR(MATCH(K39,'Tabla Impacto'!$B$152:$B$154,0))),'Tabla Impacto'!$F$154&amp;"Por favor no seleccionar los criterios de impacto(Afectación Económica o presupuestal y Pérdida Reputacional)",K39)</f>
        <v xml:space="preserve">     Entre 50 y 100 SMLMV </v>
      </c>
      <c r="M39" s="76" t="str">
        <f ca="1">IF(OR(L39='Tabla Impacto'!$C$11,L39='Tabla Impacto'!$D$11),"Leve",IF(OR(L39='Tabla Impacto'!$C$12,L39='Tabla Impacto'!$D$12),"Menor",IF(OR(L39='Tabla Impacto'!$C$13,L39='Tabla Impacto'!$D$13),"Moderado",IF(OR(L39='Tabla Impacto'!$C$14,L39='Tabla Impacto'!$D$14),"Mayor",IF(OR(L39='Tabla Impacto'!$C$15,L39='Tabla Impacto'!$D$15),"Catastrófico","")))))</f>
        <v>Moderado</v>
      </c>
      <c r="N39" s="77">
        <f ca="1">IF(M39="","",IF(M39="Leve",0.2,IF(M39="Menor",0.4,IF(M39="Moderado",0.6,IF(M39="Mayor",0.8,IF(M39="Catastrófico",1,))))))</f>
        <v>0.6</v>
      </c>
      <c r="O39" s="78" t="str">
        <f ca="1">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Moderado</v>
      </c>
      <c r="P39" s="55">
        <v>1</v>
      </c>
      <c r="Q39" s="59" t="s">
        <v>291</v>
      </c>
      <c r="R39" s="55" t="str">
        <f t="shared" si="20"/>
        <v>Probabilidad</v>
      </c>
      <c r="S39" s="60" t="s">
        <v>94</v>
      </c>
      <c r="T39" s="60" t="s">
        <v>95</v>
      </c>
      <c r="U39" s="61" t="str">
        <f t="shared" si="5"/>
        <v>40%</v>
      </c>
      <c r="V39" s="60" t="s">
        <v>96</v>
      </c>
      <c r="W39" s="60" t="s">
        <v>97</v>
      </c>
      <c r="X39" s="60" t="s">
        <v>98</v>
      </c>
      <c r="Y39" s="62">
        <f t="shared" si="6"/>
        <v>0.36</v>
      </c>
      <c r="Z39" s="63" t="str">
        <f t="shared" si="7"/>
        <v>Baja</v>
      </c>
      <c r="AA39" s="61">
        <f t="shared" si="8"/>
        <v>0.36</v>
      </c>
      <c r="AB39" s="63" t="str">
        <f t="shared" ca="1" si="9"/>
        <v>Moderado</v>
      </c>
      <c r="AC39" s="61">
        <f t="shared" ca="1" si="10"/>
        <v>0.6</v>
      </c>
      <c r="AD39" s="64" t="str">
        <f t="shared" ca="1" si="11"/>
        <v>Moderado</v>
      </c>
      <c r="AE39" s="60" t="s">
        <v>99</v>
      </c>
      <c r="AF39" s="65" t="s">
        <v>292</v>
      </c>
      <c r="AG39" s="54" t="s">
        <v>293</v>
      </c>
      <c r="AH39" s="66">
        <v>44652</v>
      </c>
      <c r="AI39" s="66">
        <v>44896</v>
      </c>
      <c r="AJ39" s="67" t="s">
        <v>294</v>
      </c>
      <c r="AK39" s="55">
        <v>1</v>
      </c>
      <c r="AL39" s="59" t="s">
        <v>295</v>
      </c>
      <c r="AM39" s="55">
        <v>1</v>
      </c>
      <c r="AN39" s="69" t="s">
        <v>104</v>
      </c>
      <c r="AO39" s="55">
        <v>1</v>
      </c>
      <c r="AP39" s="70" t="s">
        <v>105</v>
      </c>
      <c r="AQ39" s="72" t="s">
        <v>296</v>
      </c>
      <c r="AR39" s="72" t="s">
        <v>297</v>
      </c>
      <c r="AS39" s="72" t="s">
        <v>268</v>
      </c>
    </row>
    <row r="40" spans="1:60" ht="46.5" customHeight="1">
      <c r="A40" s="251"/>
      <c r="B40" s="254"/>
      <c r="C40" s="254"/>
      <c r="D40" s="81"/>
      <c r="E40" s="81"/>
      <c r="F40" s="81"/>
      <c r="G40" s="81"/>
      <c r="H40" s="81"/>
      <c r="I40" s="81"/>
      <c r="J40" s="81"/>
      <c r="K40" s="81"/>
      <c r="L40" s="81"/>
      <c r="M40" s="81"/>
      <c r="N40" s="81"/>
      <c r="O40" s="81"/>
      <c r="P40" s="55">
        <v>2</v>
      </c>
      <c r="Q40" s="59" t="s">
        <v>298</v>
      </c>
      <c r="R40" s="55" t="str">
        <f t="shared" si="20"/>
        <v>Probabilidad</v>
      </c>
      <c r="S40" s="60" t="s">
        <v>94</v>
      </c>
      <c r="T40" s="60" t="s">
        <v>95</v>
      </c>
      <c r="U40" s="61" t="str">
        <f t="shared" si="5"/>
        <v>40%</v>
      </c>
      <c r="V40" s="60" t="s">
        <v>96</v>
      </c>
      <c r="W40" s="60" t="s">
        <v>97</v>
      </c>
      <c r="X40" s="60" t="s">
        <v>98</v>
      </c>
      <c r="Y40" s="62">
        <f t="shared" si="6"/>
        <v>0</v>
      </c>
      <c r="Z40" s="63" t="str">
        <f t="shared" si="7"/>
        <v>Muy Baja</v>
      </c>
      <c r="AA40" s="61">
        <f t="shared" si="8"/>
        <v>0</v>
      </c>
      <c r="AB40" s="63" t="str">
        <f t="shared" si="9"/>
        <v>Leve</v>
      </c>
      <c r="AC40" s="61">
        <f t="shared" si="10"/>
        <v>0</v>
      </c>
      <c r="AD40" s="64" t="str">
        <f t="shared" si="11"/>
        <v>Bajo</v>
      </c>
      <c r="AE40" s="60" t="s">
        <v>99</v>
      </c>
      <c r="AF40" s="65" t="s">
        <v>298</v>
      </c>
      <c r="AG40" s="55" t="s">
        <v>101</v>
      </c>
      <c r="AH40" s="66">
        <v>44652</v>
      </c>
      <c r="AI40" s="66">
        <v>44896</v>
      </c>
      <c r="AJ40" s="67" t="s">
        <v>299</v>
      </c>
      <c r="AK40" s="55">
        <v>2</v>
      </c>
      <c r="AL40" s="59" t="s">
        <v>300</v>
      </c>
      <c r="AM40" s="55">
        <v>2</v>
      </c>
      <c r="AN40" s="69" t="s">
        <v>104</v>
      </c>
      <c r="AO40" s="55">
        <v>2</v>
      </c>
      <c r="AP40" s="70" t="s">
        <v>105</v>
      </c>
      <c r="AQ40" s="85"/>
      <c r="AR40" s="85"/>
      <c r="AS40" s="72" t="s">
        <v>284</v>
      </c>
    </row>
    <row r="41" spans="1:60" ht="46.5" customHeight="1">
      <c r="A41" s="252"/>
      <c r="B41" s="255"/>
      <c r="C41" s="255"/>
      <c r="D41" s="82"/>
      <c r="E41" s="82"/>
      <c r="F41" s="82"/>
      <c r="G41" s="82"/>
      <c r="H41" s="82"/>
      <c r="I41" s="82"/>
      <c r="J41" s="82"/>
      <c r="K41" s="82"/>
      <c r="L41" s="82"/>
      <c r="M41" s="82"/>
      <c r="N41" s="82"/>
      <c r="O41" s="82"/>
      <c r="P41" s="55">
        <v>3</v>
      </c>
      <c r="Q41" s="59" t="s">
        <v>301</v>
      </c>
      <c r="R41" s="55" t="str">
        <f t="shared" si="20"/>
        <v>Probabilidad</v>
      </c>
      <c r="S41" s="60" t="s">
        <v>130</v>
      </c>
      <c r="T41" s="60" t="s">
        <v>95</v>
      </c>
      <c r="U41" s="61" t="str">
        <f t="shared" si="5"/>
        <v>30%</v>
      </c>
      <c r="V41" s="60" t="s">
        <v>96</v>
      </c>
      <c r="W41" s="60" t="s">
        <v>97</v>
      </c>
      <c r="X41" s="60" t="s">
        <v>98</v>
      </c>
      <c r="Y41" s="62">
        <f t="shared" si="6"/>
        <v>0</v>
      </c>
      <c r="Z41" s="63" t="str">
        <f t="shared" si="7"/>
        <v>Muy Baja</v>
      </c>
      <c r="AA41" s="61">
        <f t="shared" si="8"/>
        <v>0</v>
      </c>
      <c r="AB41" s="63" t="str">
        <f t="shared" si="9"/>
        <v>Leve</v>
      </c>
      <c r="AC41" s="61">
        <f t="shared" si="10"/>
        <v>0</v>
      </c>
      <c r="AD41" s="64" t="str">
        <f t="shared" si="11"/>
        <v>Bajo</v>
      </c>
      <c r="AE41" s="60" t="s">
        <v>99</v>
      </c>
      <c r="AF41" s="65" t="s">
        <v>301</v>
      </c>
      <c r="AG41" s="55" t="s">
        <v>101</v>
      </c>
      <c r="AH41" s="66">
        <v>44652</v>
      </c>
      <c r="AI41" s="66">
        <v>44896</v>
      </c>
      <c r="AJ41" s="67" t="s">
        <v>294</v>
      </c>
      <c r="AK41" s="55">
        <v>3</v>
      </c>
      <c r="AL41" s="59" t="s">
        <v>300</v>
      </c>
      <c r="AM41" s="55">
        <v>3</v>
      </c>
      <c r="AN41" s="69" t="s">
        <v>104</v>
      </c>
      <c r="AO41" s="55">
        <v>3</v>
      </c>
      <c r="AP41" s="70" t="s">
        <v>105</v>
      </c>
      <c r="AQ41" s="85"/>
      <c r="AR41" s="85"/>
      <c r="AS41" s="72" t="s">
        <v>284</v>
      </c>
    </row>
    <row r="42" spans="1:60" ht="67.5" customHeight="1">
      <c r="A42" s="250">
        <v>14</v>
      </c>
      <c r="B42" s="253" t="s">
        <v>287</v>
      </c>
      <c r="C42" s="253" t="s">
        <v>87</v>
      </c>
      <c r="D42" s="75" t="s">
        <v>302</v>
      </c>
      <c r="E42" s="75" t="s">
        <v>303</v>
      </c>
      <c r="F42" s="75" t="s">
        <v>304</v>
      </c>
      <c r="G42" s="75" t="s">
        <v>91</v>
      </c>
      <c r="H42" s="52">
        <v>12</v>
      </c>
      <c r="I42" s="76" t="str">
        <f>IF(H42&lt;=0,"",IF(H42&lt;=2,"Muy Baja",IF(H42&lt;=24,"Baja",IF(H42&lt;=500,"Media",IF(H42&lt;=5000,"Alta","Muy Alta")))))</f>
        <v>Baja</v>
      </c>
      <c r="J42" s="77">
        <f>IF(I42="","",IF(I42="Muy Baja",0.2,IF(I42="Baja",0.4,IF(I42="Media",0.6,IF(I42="Alta",0.8,IF(I42="Muy Alta",1,))))))</f>
        <v>0.4</v>
      </c>
      <c r="K42" s="77" t="s">
        <v>242</v>
      </c>
      <c r="L42" s="77" t="str">
        <f ca="1">IF(NOT(ISERROR(MATCH(K42,'Tabla Impacto'!$B$152:$B$154,0))),'Tabla Impacto'!$F$154&amp;"Por favor no seleccionar los criterios de impacto(Afectación Económica o presupuestal y Pérdida Reputacional)",K42)</f>
        <v xml:space="preserve">     Afectación menor a 10 SMLMV .</v>
      </c>
      <c r="M42" s="76" t="str">
        <f ca="1">IF(OR(L42='Tabla Impacto'!$C$11,L42='Tabla Impacto'!$D$11),"Leve",IF(OR(L42='Tabla Impacto'!$C$12,L42='Tabla Impacto'!$D$12),"Menor",IF(OR(L42='Tabla Impacto'!$C$13,L42='Tabla Impacto'!$D$13),"Moderado",IF(OR(#REF!='Tabla Impacto'!$C$14,L42='Tabla Impacto'!$D$14),"Mayor",IF(OR(L42='Tabla Impacto'!$C$15,#REF!='Tabla Impacto'!$D$15),"Catastrófico","")))))</f>
        <v>Leve</v>
      </c>
      <c r="N42" s="77">
        <f ca="1">IF(M42="","",IF(M42="Leve",0.2,IF(M42="Menor",0.4,IF(M42="Moderado",0.6,IF(M42="Mayor",0.8,IF(M42="Catastrófico",1,))))))</f>
        <v>0.2</v>
      </c>
      <c r="O42" s="78" t="str">
        <f ca="1">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Bajo</v>
      </c>
      <c r="P42" s="55">
        <v>1</v>
      </c>
      <c r="Q42" s="98" t="s">
        <v>305</v>
      </c>
      <c r="R42" s="55" t="str">
        <f t="shared" si="20"/>
        <v>Probabilidad</v>
      </c>
      <c r="S42" s="60" t="s">
        <v>94</v>
      </c>
      <c r="T42" s="60" t="s">
        <v>95</v>
      </c>
      <c r="U42" s="61" t="str">
        <f t="shared" si="5"/>
        <v>40%</v>
      </c>
      <c r="V42" s="60" t="s">
        <v>96</v>
      </c>
      <c r="W42" s="60" t="s">
        <v>97</v>
      </c>
      <c r="X42" s="60" t="s">
        <v>98</v>
      </c>
      <c r="Y42" s="62">
        <f t="shared" si="6"/>
        <v>0.24</v>
      </c>
      <c r="Z42" s="63" t="str">
        <f t="shared" si="7"/>
        <v>Baja</v>
      </c>
      <c r="AA42" s="61">
        <f t="shared" si="8"/>
        <v>0.24</v>
      </c>
      <c r="AB42" s="63" t="str">
        <f t="shared" ca="1" si="9"/>
        <v>Leve</v>
      </c>
      <c r="AC42" s="61">
        <f t="shared" ca="1" si="10"/>
        <v>0.2</v>
      </c>
      <c r="AD42" s="64" t="str">
        <f t="shared" ca="1" si="11"/>
        <v>Bajo</v>
      </c>
      <c r="AE42" s="60" t="s">
        <v>99</v>
      </c>
      <c r="AF42" s="65" t="s">
        <v>306</v>
      </c>
      <c r="AG42" s="54" t="s">
        <v>173</v>
      </c>
      <c r="AH42" s="66">
        <v>44652</v>
      </c>
      <c r="AI42" s="66">
        <v>44896</v>
      </c>
      <c r="AJ42" s="59" t="s">
        <v>307</v>
      </c>
      <c r="AK42" s="55">
        <v>1</v>
      </c>
      <c r="AL42" s="68" t="s">
        <v>308</v>
      </c>
      <c r="AM42" s="55">
        <v>1</v>
      </c>
      <c r="AN42" s="69" t="s">
        <v>104</v>
      </c>
      <c r="AO42" s="55">
        <v>1</v>
      </c>
      <c r="AP42" s="70" t="s">
        <v>105</v>
      </c>
      <c r="AQ42" s="72" t="s">
        <v>309</v>
      </c>
      <c r="AR42" s="72" t="s">
        <v>310</v>
      </c>
      <c r="AS42" s="72" t="s">
        <v>268</v>
      </c>
    </row>
    <row r="43" spans="1:60" ht="125.25" customHeight="1">
      <c r="A43" s="251"/>
      <c r="B43" s="254"/>
      <c r="C43" s="254"/>
      <c r="D43" s="81"/>
      <c r="E43" s="81"/>
      <c r="F43" s="81"/>
      <c r="G43" s="81"/>
      <c r="H43" s="81"/>
      <c r="I43" s="81"/>
      <c r="J43" s="81"/>
      <c r="K43" s="81"/>
      <c r="L43" s="81"/>
      <c r="M43" s="81"/>
      <c r="N43" s="81"/>
      <c r="O43" s="81"/>
      <c r="P43" s="55">
        <v>2</v>
      </c>
      <c r="Q43" s="98" t="s">
        <v>311</v>
      </c>
      <c r="R43" s="55" t="str">
        <f t="shared" si="20"/>
        <v>Probabilidad</v>
      </c>
      <c r="S43" s="60" t="s">
        <v>94</v>
      </c>
      <c r="T43" s="60" t="s">
        <v>95</v>
      </c>
      <c r="U43" s="61" t="str">
        <f t="shared" si="5"/>
        <v>40%</v>
      </c>
      <c r="V43" s="60" t="s">
        <v>96</v>
      </c>
      <c r="W43" s="60" t="s">
        <v>97</v>
      </c>
      <c r="X43" s="60" t="s">
        <v>98</v>
      </c>
      <c r="Y43" s="62">
        <f t="shared" si="6"/>
        <v>0</v>
      </c>
      <c r="Z43" s="63" t="str">
        <f t="shared" si="7"/>
        <v>Muy Baja</v>
      </c>
      <c r="AA43" s="61">
        <f t="shared" si="8"/>
        <v>0</v>
      </c>
      <c r="AB43" s="63" t="str">
        <f t="shared" si="9"/>
        <v>Leve</v>
      </c>
      <c r="AC43" s="61">
        <f t="shared" si="10"/>
        <v>0</v>
      </c>
      <c r="AD43" s="64" t="str">
        <f t="shared" si="11"/>
        <v>Bajo</v>
      </c>
      <c r="AE43" s="60" t="s">
        <v>99</v>
      </c>
      <c r="AF43" s="65" t="s">
        <v>311</v>
      </c>
      <c r="AG43" s="55" t="s">
        <v>159</v>
      </c>
      <c r="AH43" s="66">
        <v>44652</v>
      </c>
      <c r="AI43" s="66">
        <v>44896</v>
      </c>
      <c r="AJ43" s="59" t="s">
        <v>312</v>
      </c>
      <c r="AK43" s="55">
        <v>2</v>
      </c>
      <c r="AL43" s="68" t="s">
        <v>313</v>
      </c>
      <c r="AM43" s="55">
        <v>2</v>
      </c>
      <c r="AN43" s="69" t="s">
        <v>104</v>
      </c>
      <c r="AO43" s="55">
        <v>2</v>
      </c>
      <c r="AP43" s="70" t="s">
        <v>105</v>
      </c>
      <c r="AQ43" s="85"/>
      <c r="AR43" s="85"/>
      <c r="AS43" s="72" t="s">
        <v>284</v>
      </c>
    </row>
    <row r="44" spans="1:60" ht="66.75" customHeight="1">
      <c r="A44" s="252"/>
      <c r="B44" s="255"/>
      <c r="C44" s="255"/>
      <c r="D44" s="82"/>
      <c r="E44" s="82"/>
      <c r="F44" s="82"/>
      <c r="G44" s="82"/>
      <c r="H44" s="82"/>
      <c r="I44" s="82"/>
      <c r="J44" s="82"/>
      <c r="K44" s="82"/>
      <c r="L44" s="82"/>
      <c r="M44" s="82"/>
      <c r="N44" s="82"/>
      <c r="O44" s="82"/>
      <c r="P44" s="55">
        <v>3</v>
      </c>
      <c r="Q44" s="98" t="s">
        <v>314</v>
      </c>
      <c r="R44" s="55" t="str">
        <f t="shared" si="20"/>
        <v>Probabilidad</v>
      </c>
      <c r="S44" s="60" t="s">
        <v>94</v>
      </c>
      <c r="T44" s="60" t="s">
        <v>95</v>
      </c>
      <c r="U44" s="61" t="str">
        <f t="shared" si="5"/>
        <v>40%</v>
      </c>
      <c r="V44" s="60" t="s">
        <v>96</v>
      </c>
      <c r="W44" s="60" t="s">
        <v>97</v>
      </c>
      <c r="X44" s="60" t="s">
        <v>98</v>
      </c>
      <c r="Y44" s="62">
        <f t="shared" si="6"/>
        <v>0</v>
      </c>
      <c r="Z44" s="63" t="str">
        <f t="shared" si="7"/>
        <v>Muy Baja</v>
      </c>
      <c r="AA44" s="61">
        <f t="shared" si="8"/>
        <v>0</v>
      </c>
      <c r="AB44" s="63" t="str">
        <f t="shared" si="9"/>
        <v>Leve</v>
      </c>
      <c r="AC44" s="61">
        <f t="shared" si="10"/>
        <v>0</v>
      </c>
      <c r="AD44" s="64" t="str">
        <f t="shared" si="11"/>
        <v>Bajo</v>
      </c>
      <c r="AE44" s="60" t="s">
        <v>99</v>
      </c>
      <c r="AF44" s="65" t="s">
        <v>314</v>
      </c>
      <c r="AG44" s="55" t="s">
        <v>315</v>
      </c>
      <c r="AH44" s="66">
        <v>44652</v>
      </c>
      <c r="AI44" s="66">
        <v>44896</v>
      </c>
      <c r="AJ44" s="98" t="s">
        <v>316</v>
      </c>
      <c r="AK44" s="55">
        <v>3</v>
      </c>
      <c r="AL44" s="68" t="s">
        <v>313</v>
      </c>
      <c r="AM44" s="55">
        <v>3</v>
      </c>
      <c r="AN44" s="69" t="s">
        <v>104</v>
      </c>
      <c r="AO44" s="55">
        <v>3</v>
      </c>
      <c r="AP44" s="70" t="s">
        <v>105</v>
      </c>
      <c r="AQ44" s="85"/>
      <c r="AR44" s="85"/>
      <c r="AS44" s="72" t="s">
        <v>284</v>
      </c>
    </row>
    <row r="45" spans="1:60" ht="91.5" customHeight="1">
      <c r="A45" s="52">
        <v>15</v>
      </c>
      <c r="B45" s="53" t="s">
        <v>25</v>
      </c>
      <c r="C45" s="54" t="s">
        <v>87</v>
      </c>
      <c r="D45" s="54" t="s">
        <v>317</v>
      </c>
      <c r="E45" s="54" t="s">
        <v>318</v>
      </c>
      <c r="F45" s="54" t="s">
        <v>319</v>
      </c>
      <c r="G45" s="54" t="s">
        <v>320</v>
      </c>
      <c r="H45" s="55">
        <v>150</v>
      </c>
      <c r="I45" s="56" t="str">
        <f t="shared" ref="I45:I47" si="21">IF(H45&lt;=0,"",IF(H45&lt;=2,"Muy Baja",IF(H45&lt;=24,"Baja",IF(H45&lt;=500,"Media",IF(H45&lt;=5000,"Alta","Muy Alta")))))</f>
        <v>Media</v>
      </c>
      <c r="J45" s="57">
        <f t="shared" ref="J45:J47" si="22">IF(I45="","",IF(I45="Muy Baja",0.2,IF(I45="Baja",0.4,IF(I45="Media",0.6,IF(I45="Alta",0.8,IF(I45="Muy Alta",1,))))))</f>
        <v>0.6</v>
      </c>
      <c r="K45" s="57" t="s">
        <v>276</v>
      </c>
      <c r="L45" s="57" t="str">
        <f ca="1">IF(NOT(ISERROR(MATCH(K45,'Tabla Impacto'!$B$152:$B$154,0))),'Tabla Impacto'!$F$154&amp;"Por favor no seleccionar los criterios de impacto(Afectación Económica o presupuestal y Pérdida Reputacional)",K45)</f>
        <v xml:space="preserve">     Entre 50 y 100 SMLMV </v>
      </c>
      <c r="M45" s="56" t="str">
        <f ca="1">IF(OR(L45='Tabla Impacto'!$C$11,L45='Tabla Impacto'!$D$11),"Leve",IF(OR(L45='Tabla Impacto'!$C$12,L45='Tabla Impacto'!$D$12),"Menor",IF(OR(L45='Tabla Impacto'!$C$13,L45='Tabla Impacto'!$D$13),"Moderado",IF(OR(#REF!='Tabla Impacto'!$C$14,L45='Tabla Impacto'!$D$14),"Mayor",IF(OR(L45='Tabla Impacto'!$C$15,L51='Tabla Impacto'!$D$15),"Catastrófico","")))))</f>
        <v>Moderado</v>
      </c>
      <c r="N45" s="57">
        <f t="shared" ref="N45:N47" ca="1" si="23">IF(M45="","",IF(M45="Leve",0.2,IF(M45="Menor",0.4,IF(M45="Moderado",0.6,IF(M45="Mayor",0.8,IF(M45="Catastrófico",1,))))))</f>
        <v>0.6</v>
      </c>
      <c r="O45" s="58" t="str">
        <f t="shared" ref="O45:O47" ca="1" si="24">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Moderado</v>
      </c>
      <c r="P45" s="55">
        <v>1</v>
      </c>
      <c r="Q45" s="59" t="s">
        <v>321</v>
      </c>
      <c r="R45" s="55" t="str">
        <f t="shared" si="20"/>
        <v>Probabilidad</v>
      </c>
      <c r="S45" s="60" t="s">
        <v>94</v>
      </c>
      <c r="T45" s="60" t="s">
        <v>95</v>
      </c>
      <c r="U45" s="61" t="str">
        <f t="shared" si="5"/>
        <v>40%</v>
      </c>
      <c r="V45" s="60" t="s">
        <v>96</v>
      </c>
      <c r="W45" s="60" t="s">
        <v>97</v>
      </c>
      <c r="X45" s="60" t="s">
        <v>98</v>
      </c>
      <c r="Y45" s="62">
        <f t="shared" si="6"/>
        <v>0.36</v>
      </c>
      <c r="Z45" s="63" t="str">
        <f t="shared" si="7"/>
        <v>Baja</v>
      </c>
      <c r="AA45" s="61">
        <f t="shared" si="8"/>
        <v>0.36</v>
      </c>
      <c r="AB45" s="63" t="str">
        <f t="shared" ca="1" si="9"/>
        <v>Moderado</v>
      </c>
      <c r="AC45" s="61">
        <f t="shared" ca="1" si="10"/>
        <v>0.6</v>
      </c>
      <c r="AD45" s="64" t="str">
        <f t="shared" ca="1" si="11"/>
        <v>Moderado</v>
      </c>
      <c r="AE45" s="60" t="s">
        <v>322</v>
      </c>
      <c r="AF45" s="65" t="s">
        <v>321</v>
      </c>
      <c r="AG45" s="54" t="s">
        <v>101</v>
      </c>
      <c r="AH45" s="66">
        <v>44652</v>
      </c>
      <c r="AI45" s="66">
        <v>44896</v>
      </c>
      <c r="AJ45" s="67" t="s">
        <v>323</v>
      </c>
      <c r="AK45" s="55">
        <v>1</v>
      </c>
      <c r="AL45" s="68" t="s">
        <v>324</v>
      </c>
      <c r="AM45" s="55">
        <v>1</v>
      </c>
      <c r="AN45" s="69" t="s">
        <v>104</v>
      </c>
      <c r="AO45" s="55">
        <v>1</v>
      </c>
      <c r="AP45" s="70" t="s">
        <v>105</v>
      </c>
      <c r="AQ45" s="100" t="s">
        <v>325</v>
      </c>
      <c r="AR45" s="100" t="s">
        <v>326</v>
      </c>
      <c r="AS45" s="72" t="s">
        <v>268</v>
      </c>
      <c r="AT45" s="1"/>
      <c r="AU45" s="1"/>
      <c r="AV45" s="1"/>
      <c r="AW45" s="1"/>
      <c r="AX45" s="1"/>
      <c r="AY45" s="1"/>
      <c r="AZ45" s="1"/>
      <c r="BA45" s="1"/>
      <c r="BB45" s="1"/>
      <c r="BC45" s="1"/>
      <c r="BD45" s="1"/>
      <c r="BE45" s="1"/>
      <c r="BF45" s="1"/>
      <c r="BG45" s="1"/>
      <c r="BH45" s="1"/>
    </row>
    <row r="46" spans="1:60" ht="46.5" customHeight="1">
      <c r="A46" s="52">
        <v>16</v>
      </c>
      <c r="B46" s="53" t="s">
        <v>25</v>
      </c>
      <c r="C46" s="54" t="s">
        <v>87</v>
      </c>
      <c r="D46" s="54" t="s">
        <v>327</v>
      </c>
      <c r="E46" s="54" t="s">
        <v>328</v>
      </c>
      <c r="F46" s="54" t="s">
        <v>329</v>
      </c>
      <c r="G46" s="54" t="s">
        <v>91</v>
      </c>
      <c r="H46" s="55">
        <v>130</v>
      </c>
      <c r="I46" s="56" t="str">
        <f t="shared" si="21"/>
        <v>Media</v>
      </c>
      <c r="J46" s="57">
        <f t="shared" si="22"/>
        <v>0.6</v>
      </c>
      <c r="K46" s="57" t="s">
        <v>276</v>
      </c>
      <c r="L46" s="57" t="str">
        <f ca="1">IF(NOT(ISERROR(MATCH(K46,'Tabla Impacto'!$B$152:$B$154,0))),'Tabla Impacto'!$F$154&amp;"Por favor no seleccionar los criterios de impacto(Afectación Económica o presupuestal y Pérdida Reputacional)",K46)</f>
        <v xml:space="preserve">     Entre 50 y 100 SMLMV </v>
      </c>
      <c r="M46" s="56" t="str">
        <f ca="1">IF(OR(L46='Tabla Impacto'!$C$11,L46='Tabla Impacto'!$D$11),"Leve",IF(OR(L46='Tabla Impacto'!$C$12,L46='Tabla Impacto'!$D$12),"Menor",IF(OR(L46='Tabla Impacto'!$C$13,L46='Tabla Impacto'!$D$13),"Moderado",IF(OR(#REF!='Tabla Impacto'!$C$14,L46='Tabla Impacto'!$D$14),"Mayor",IF(OR(L46='Tabla Impacto'!$C$15,#REF!='Tabla Impacto'!$D$15),"Catastrófico","")))))</f>
        <v>Moderado</v>
      </c>
      <c r="N46" s="57">
        <f t="shared" ca="1" si="23"/>
        <v>0.6</v>
      </c>
      <c r="O46" s="58" t="str">
        <f t="shared" ca="1" si="24"/>
        <v>Moderado</v>
      </c>
      <c r="P46" s="55">
        <v>1</v>
      </c>
      <c r="Q46" s="59" t="s">
        <v>330</v>
      </c>
      <c r="R46" s="55" t="str">
        <f t="shared" si="20"/>
        <v>Probabilidad</v>
      </c>
      <c r="S46" s="60" t="s">
        <v>94</v>
      </c>
      <c r="T46" s="60" t="s">
        <v>95</v>
      </c>
      <c r="U46" s="61" t="str">
        <f t="shared" si="5"/>
        <v>40%</v>
      </c>
      <c r="V46" s="60" t="s">
        <v>96</v>
      </c>
      <c r="W46" s="60" t="s">
        <v>97</v>
      </c>
      <c r="X46" s="60" t="s">
        <v>98</v>
      </c>
      <c r="Y46" s="62">
        <f t="shared" si="6"/>
        <v>0.36</v>
      </c>
      <c r="Z46" s="63" t="str">
        <f t="shared" si="7"/>
        <v>Baja</v>
      </c>
      <c r="AA46" s="61">
        <f t="shared" si="8"/>
        <v>0.36</v>
      </c>
      <c r="AB46" s="63" t="str">
        <f t="shared" ca="1" si="9"/>
        <v>Moderado</v>
      </c>
      <c r="AC46" s="61">
        <f t="shared" ca="1" si="10"/>
        <v>0.6</v>
      </c>
      <c r="AD46" s="64" t="str">
        <f t="shared" ca="1" si="11"/>
        <v>Moderado</v>
      </c>
      <c r="AE46" s="60" t="s">
        <v>322</v>
      </c>
      <c r="AF46" s="65" t="s">
        <v>331</v>
      </c>
      <c r="AG46" s="54" t="s">
        <v>159</v>
      </c>
      <c r="AH46" s="66">
        <v>44652</v>
      </c>
      <c r="AI46" s="66">
        <v>44896</v>
      </c>
      <c r="AJ46" s="67" t="s">
        <v>332</v>
      </c>
      <c r="AK46" s="55">
        <v>1</v>
      </c>
      <c r="AL46" s="68" t="s">
        <v>333</v>
      </c>
      <c r="AM46" s="55">
        <v>1</v>
      </c>
      <c r="AN46" s="69" t="s">
        <v>104</v>
      </c>
      <c r="AO46" s="55">
        <v>1</v>
      </c>
      <c r="AP46" s="70" t="s">
        <v>105</v>
      </c>
      <c r="AQ46" s="100" t="s">
        <v>334</v>
      </c>
      <c r="AR46" s="100" t="s">
        <v>335</v>
      </c>
      <c r="AS46" s="72" t="s">
        <v>268</v>
      </c>
    </row>
    <row r="47" spans="1:60" ht="46.5" customHeight="1">
      <c r="A47" s="250">
        <v>17</v>
      </c>
      <c r="B47" s="253" t="s">
        <v>25</v>
      </c>
      <c r="C47" s="253" t="s">
        <v>87</v>
      </c>
      <c r="D47" s="75" t="s">
        <v>336</v>
      </c>
      <c r="E47" s="75" t="s">
        <v>337</v>
      </c>
      <c r="F47" s="75" t="s">
        <v>338</v>
      </c>
      <c r="G47" s="75" t="s">
        <v>339</v>
      </c>
      <c r="H47" s="52">
        <v>100</v>
      </c>
      <c r="I47" s="76" t="str">
        <f t="shared" si="21"/>
        <v>Media</v>
      </c>
      <c r="J47" s="77">
        <f t="shared" si="22"/>
        <v>0.6</v>
      </c>
      <c r="K47" s="75" t="s">
        <v>276</v>
      </c>
      <c r="L47" s="77" t="str">
        <f ca="1">IF(NOT(ISERROR(MATCH(K47,'Tabla Impacto'!$B$152:$B$154,0))),'Tabla Impacto'!$F$154&amp;"Por favor no seleccionar los criterios de impacto(Afectación Económica o presupuestal y Pérdida Reputacional)",K47)</f>
        <v xml:space="preserve">     Entre 50 y 100 SMLMV </v>
      </c>
      <c r="M47" s="76" t="str">
        <f ca="1">IF(OR(L47='Tabla Impacto'!$C$11,L47='Tabla Impacto'!$D$11),"Leve",IF(OR(L47='Tabla Impacto'!$C$12,L47='Tabla Impacto'!$D$12),"Menor",IF(OR(L47='Tabla Impacto'!$C$13,L47='Tabla Impacto'!$D$13),"Moderado",IF(OR(#REF!='Tabla Impacto'!$C$14,L47='Tabla Impacto'!$D$14),"Mayor",IF(OR(L47='Tabla Impacto'!$C$15,L40='Tabla Impacto'!$D$15),"Catastrófico","")))))</f>
        <v>Moderado</v>
      </c>
      <c r="N47" s="77">
        <f t="shared" ca="1" si="23"/>
        <v>0.6</v>
      </c>
      <c r="O47" s="78" t="str">
        <f t="shared" ca="1" si="24"/>
        <v>Moderado</v>
      </c>
      <c r="P47" s="55">
        <v>1</v>
      </c>
      <c r="Q47" s="101" t="s">
        <v>340</v>
      </c>
      <c r="R47" s="55" t="str">
        <f t="shared" si="20"/>
        <v>Probabilidad</v>
      </c>
      <c r="S47" s="60" t="s">
        <v>94</v>
      </c>
      <c r="T47" s="60" t="s">
        <v>95</v>
      </c>
      <c r="U47" s="61" t="str">
        <f t="shared" si="5"/>
        <v>40%</v>
      </c>
      <c r="V47" s="60" t="s">
        <v>341</v>
      </c>
      <c r="W47" s="60" t="s">
        <v>97</v>
      </c>
      <c r="X47" s="60" t="s">
        <v>342</v>
      </c>
      <c r="Y47" s="62">
        <f t="shared" si="6"/>
        <v>0.36</v>
      </c>
      <c r="Z47" s="63" t="str">
        <f t="shared" si="7"/>
        <v>Baja</v>
      </c>
      <c r="AA47" s="61">
        <f t="shared" si="8"/>
        <v>0.36</v>
      </c>
      <c r="AB47" s="63" t="str">
        <f t="shared" ca="1" si="9"/>
        <v>Moderado</v>
      </c>
      <c r="AC47" s="61">
        <f t="shared" ca="1" si="10"/>
        <v>0.6</v>
      </c>
      <c r="AD47" s="64" t="str">
        <f t="shared" ca="1" si="11"/>
        <v>Moderado</v>
      </c>
      <c r="AE47" s="60" t="s">
        <v>99</v>
      </c>
      <c r="AF47" s="73" t="s">
        <v>343</v>
      </c>
      <c r="AG47" s="55" t="s">
        <v>114</v>
      </c>
      <c r="AH47" s="66">
        <v>44652</v>
      </c>
      <c r="AI47" s="66">
        <v>44592</v>
      </c>
      <c r="AJ47" s="73" t="s">
        <v>344</v>
      </c>
      <c r="AK47" s="55">
        <v>1</v>
      </c>
      <c r="AL47" s="59" t="s">
        <v>345</v>
      </c>
      <c r="AM47" s="55">
        <v>1</v>
      </c>
      <c r="AN47" s="69" t="s">
        <v>104</v>
      </c>
      <c r="AO47" s="55">
        <v>1</v>
      </c>
      <c r="AP47" s="70" t="s">
        <v>105</v>
      </c>
      <c r="AQ47" s="100" t="s">
        <v>346</v>
      </c>
      <c r="AR47" s="100"/>
      <c r="AS47" s="72" t="s">
        <v>347</v>
      </c>
    </row>
    <row r="48" spans="1:60" ht="69" customHeight="1">
      <c r="A48" s="251"/>
      <c r="B48" s="254"/>
      <c r="C48" s="254"/>
      <c r="D48" s="81"/>
      <c r="E48" s="81"/>
      <c r="F48" s="81"/>
      <c r="G48" s="81"/>
      <c r="H48" s="81"/>
      <c r="I48" s="81"/>
      <c r="J48" s="81"/>
      <c r="K48" s="81"/>
      <c r="L48" s="81"/>
      <c r="M48" s="81"/>
      <c r="N48" s="81"/>
      <c r="O48" s="81"/>
      <c r="P48" s="55">
        <v>2</v>
      </c>
      <c r="Q48" s="101" t="s">
        <v>348</v>
      </c>
      <c r="R48" s="55" t="str">
        <f t="shared" si="20"/>
        <v>Impacto</v>
      </c>
      <c r="S48" s="60" t="s">
        <v>171</v>
      </c>
      <c r="T48" s="60" t="s">
        <v>209</v>
      </c>
      <c r="U48" s="61" t="str">
        <f t="shared" si="5"/>
        <v>35%</v>
      </c>
      <c r="V48" s="60" t="s">
        <v>341</v>
      </c>
      <c r="W48" s="60" t="s">
        <v>97</v>
      </c>
      <c r="X48" s="60" t="s">
        <v>342</v>
      </c>
      <c r="Y48" s="62">
        <f t="shared" si="6"/>
        <v>0</v>
      </c>
      <c r="Z48" s="63" t="str">
        <f t="shared" si="7"/>
        <v>Muy Baja</v>
      </c>
      <c r="AA48" s="61">
        <f t="shared" si="8"/>
        <v>0</v>
      </c>
      <c r="AB48" s="63" t="str">
        <f t="shared" si="9"/>
        <v>Leve</v>
      </c>
      <c r="AC48" s="61">
        <f t="shared" si="10"/>
        <v>0</v>
      </c>
      <c r="AD48" s="64" t="str">
        <f t="shared" si="11"/>
        <v>Bajo</v>
      </c>
      <c r="AE48" s="60" t="s">
        <v>99</v>
      </c>
      <c r="AF48" s="73" t="s">
        <v>349</v>
      </c>
      <c r="AG48" s="55" t="s">
        <v>114</v>
      </c>
      <c r="AH48" s="66">
        <v>44652</v>
      </c>
      <c r="AI48" s="66">
        <v>44592</v>
      </c>
      <c r="AJ48" s="73" t="s">
        <v>344</v>
      </c>
      <c r="AK48" s="55">
        <v>2</v>
      </c>
      <c r="AL48" s="59" t="s">
        <v>345</v>
      </c>
      <c r="AM48" s="55">
        <v>2</v>
      </c>
      <c r="AN48" s="69" t="s">
        <v>104</v>
      </c>
      <c r="AO48" s="55">
        <v>2</v>
      </c>
      <c r="AP48" s="70" t="s">
        <v>105</v>
      </c>
      <c r="AQ48" s="100" t="s">
        <v>350</v>
      </c>
      <c r="AR48" s="100" t="s">
        <v>335</v>
      </c>
      <c r="AS48" s="72" t="s">
        <v>268</v>
      </c>
    </row>
    <row r="49" spans="1:45" ht="63.75" customHeight="1">
      <c r="A49" s="252"/>
      <c r="B49" s="255"/>
      <c r="C49" s="255"/>
      <c r="D49" s="82"/>
      <c r="E49" s="82"/>
      <c r="F49" s="82"/>
      <c r="G49" s="82"/>
      <c r="H49" s="82"/>
      <c r="I49" s="82"/>
      <c r="J49" s="82"/>
      <c r="K49" s="82"/>
      <c r="L49" s="82"/>
      <c r="M49" s="82"/>
      <c r="N49" s="82"/>
      <c r="O49" s="82"/>
      <c r="P49" s="55">
        <v>3</v>
      </c>
      <c r="Q49" s="101" t="s">
        <v>351</v>
      </c>
      <c r="R49" s="55" t="str">
        <f t="shared" si="20"/>
        <v>Probabilidad</v>
      </c>
      <c r="S49" s="60" t="s">
        <v>130</v>
      </c>
      <c r="T49" s="60" t="s">
        <v>95</v>
      </c>
      <c r="U49" s="61" t="str">
        <f t="shared" si="5"/>
        <v>30%</v>
      </c>
      <c r="V49" s="60" t="s">
        <v>96</v>
      </c>
      <c r="W49" s="60" t="s">
        <v>172</v>
      </c>
      <c r="X49" s="60" t="s">
        <v>98</v>
      </c>
      <c r="Y49" s="62">
        <f t="shared" si="6"/>
        <v>0</v>
      </c>
      <c r="Z49" s="63" t="str">
        <f t="shared" si="7"/>
        <v>Muy Baja</v>
      </c>
      <c r="AA49" s="61">
        <f t="shared" si="8"/>
        <v>0</v>
      </c>
      <c r="AB49" s="63" t="str">
        <f t="shared" si="9"/>
        <v>Leve</v>
      </c>
      <c r="AC49" s="61">
        <f t="shared" si="10"/>
        <v>0</v>
      </c>
      <c r="AD49" s="64" t="str">
        <f t="shared" si="11"/>
        <v>Bajo</v>
      </c>
      <c r="AE49" s="60" t="s">
        <v>99</v>
      </c>
      <c r="AF49" s="73" t="s">
        <v>352</v>
      </c>
      <c r="AG49" s="55" t="s">
        <v>114</v>
      </c>
      <c r="AH49" s="66">
        <v>44652</v>
      </c>
      <c r="AI49" s="66">
        <v>44592</v>
      </c>
      <c r="AJ49" s="73" t="s">
        <v>344</v>
      </c>
      <c r="AK49" s="55">
        <v>3</v>
      </c>
      <c r="AL49" s="59" t="s">
        <v>345</v>
      </c>
      <c r="AM49" s="55">
        <v>3</v>
      </c>
      <c r="AN49" s="69" t="s">
        <v>104</v>
      </c>
      <c r="AO49" s="55">
        <v>3</v>
      </c>
      <c r="AP49" s="70" t="s">
        <v>105</v>
      </c>
      <c r="AQ49" s="100" t="s">
        <v>353</v>
      </c>
      <c r="AR49" s="100" t="s">
        <v>354</v>
      </c>
      <c r="AS49" s="72" t="s">
        <v>268</v>
      </c>
    </row>
    <row r="50" spans="1:45" ht="57.75" customHeight="1">
      <c r="A50" s="52">
        <v>18</v>
      </c>
      <c r="B50" s="53" t="s">
        <v>25</v>
      </c>
      <c r="C50" s="54" t="s">
        <v>238</v>
      </c>
      <c r="D50" s="54" t="s">
        <v>355</v>
      </c>
      <c r="E50" s="54" t="s">
        <v>356</v>
      </c>
      <c r="F50" s="54" t="s">
        <v>357</v>
      </c>
      <c r="G50" s="54" t="s">
        <v>91</v>
      </c>
      <c r="H50" s="55">
        <v>130</v>
      </c>
      <c r="I50" s="56" t="str">
        <f t="shared" ref="I50:I53" si="25">IF(H50&lt;=0,"",IF(H50&lt;=2,"Muy Baja",IF(H50&lt;=24,"Baja",IF(H50&lt;=500,"Media",IF(H50&lt;=5000,"Alta","Muy Alta")))))</f>
        <v>Media</v>
      </c>
      <c r="J50" s="57">
        <f t="shared" ref="J50:J53" si="26">IF(I50="","",IF(I50="Muy Baja",0.2,IF(I50="Baja",0.4,IF(I50="Media",0.6,IF(I50="Alta",0.8,IF(I50="Muy Alta",1,))))))</f>
        <v>0.6</v>
      </c>
      <c r="K50" s="57" t="s">
        <v>276</v>
      </c>
      <c r="L50" s="57" t="str">
        <f ca="1">IF(NOT(ISERROR(MATCH(K50,'Tabla Impacto'!$B$152:$B$154,0))),'Tabla Impacto'!$F$154&amp;"Por favor no seleccionar los criterios de impacto(Afectación Económica o presupuestal y Pérdida Reputacional)",K50)</f>
        <v xml:space="preserve">     Entre 50 y 100 SMLMV </v>
      </c>
      <c r="M50" s="56" t="str">
        <f ca="1">IF(OR(L50='Tabla Impacto'!$C$11,L50='Tabla Impacto'!$D$11),"Leve",IF(OR(L50='Tabla Impacto'!$C$12,L50='Tabla Impacto'!$D$12),"Menor",IF(OR(L50='Tabla Impacto'!$C$13,L50='Tabla Impacto'!$D$13),"Moderado",IF(OR(#REF!='Tabla Impacto'!$C$14,L50='Tabla Impacto'!$D$14),"Mayor",IF(OR(L50='Tabla Impacto'!$C$15,#REF!='Tabla Impacto'!$D$15),"Catastrófico","")))))</f>
        <v>Moderado</v>
      </c>
      <c r="N50" s="57">
        <f t="shared" ref="N50:N53" ca="1" si="27">IF(M50="","",IF(M50="Leve",0.2,IF(M50="Menor",0.4,IF(M50="Moderado",0.6,IF(M50="Mayor",0.8,IF(M50="Catastrófico",1,))))))</f>
        <v>0.6</v>
      </c>
      <c r="O50" s="58" t="str">
        <f t="shared" ref="O50:O53" ca="1" si="28">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Moderado</v>
      </c>
      <c r="P50" s="55">
        <v>1</v>
      </c>
      <c r="Q50" s="59" t="s">
        <v>358</v>
      </c>
      <c r="R50" s="55" t="str">
        <f t="shared" si="20"/>
        <v>Probabilidad</v>
      </c>
      <c r="S50" s="60" t="s">
        <v>94</v>
      </c>
      <c r="T50" s="60" t="s">
        <v>95</v>
      </c>
      <c r="U50" s="61" t="str">
        <f t="shared" si="5"/>
        <v>40%</v>
      </c>
      <c r="V50" s="60" t="s">
        <v>96</v>
      </c>
      <c r="W50" s="60" t="s">
        <v>97</v>
      </c>
      <c r="X50" s="60" t="s">
        <v>98</v>
      </c>
      <c r="Y50" s="62">
        <f t="shared" si="6"/>
        <v>0.36</v>
      </c>
      <c r="Z50" s="63" t="str">
        <f t="shared" si="7"/>
        <v>Baja</v>
      </c>
      <c r="AA50" s="61">
        <f t="shared" si="8"/>
        <v>0.36</v>
      </c>
      <c r="AB50" s="63" t="str">
        <f t="shared" ca="1" si="9"/>
        <v>Moderado</v>
      </c>
      <c r="AC50" s="61">
        <f t="shared" ca="1" si="10"/>
        <v>0.6</v>
      </c>
      <c r="AD50" s="64" t="str">
        <f t="shared" ca="1" si="11"/>
        <v>Moderado</v>
      </c>
      <c r="AE50" s="60" t="s">
        <v>322</v>
      </c>
      <c r="AF50" s="65" t="s">
        <v>358</v>
      </c>
      <c r="AG50" s="54" t="s">
        <v>101</v>
      </c>
      <c r="AH50" s="66">
        <v>44652</v>
      </c>
      <c r="AI50" s="66">
        <v>44896</v>
      </c>
      <c r="AJ50" s="67" t="s">
        <v>359</v>
      </c>
      <c r="AK50" s="55">
        <v>1</v>
      </c>
      <c r="AL50" s="68" t="s">
        <v>360</v>
      </c>
      <c r="AM50" s="55">
        <v>1</v>
      </c>
      <c r="AN50" s="69" t="s">
        <v>104</v>
      </c>
      <c r="AO50" s="55">
        <v>1</v>
      </c>
      <c r="AP50" s="70" t="s">
        <v>105</v>
      </c>
      <c r="AQ50" s="102" t="s">
        <v>361</v>
      </c>
      <c r="AR50" s="102" t="s">
        <v>335</v>
      </c>
      <c r="AS50" s="72" t="s">
        <v>268</v>
      </c>
    </row>
    <row r="51" spans="1:45" ht="61.5" customHeight="1">
      <c r="A51" s="52">
        <v>19</v>
      </c>
      <c r="B51" s="30" t="s">
        <v>26</v>
      </c>
      <c r="C51" s="54" t="s">
        <v>87</v>
      </c>
      <c r="D51" s="67" t="s">
        <v>362</v>
      </c>
      <c r="E51" s="67" t="s">
        <v>363</v>
      </c>
      <c r="F51" s="54" t="s">
        <v>364</v>
      </c>
      <c r="G51" s="54" t="s">
        <v>91</v>
      </c>
      <c r="H51" s="55">
        <v>24</v>
      </c>
      <c r="I51" s="56" t="str">
        <f t="shared" si="25"/>
        <v>Baja</v>
      </c>
      <c r="J51" s="57">
        <f t="shared" si="26"/>
        <v>0.4</v>
      </c>
      <c r="K51" s="57" t="s">
        <v>242</v>
      </c>
      <c r="L51" s="57" t="str">
        <f ca="1">IF(NOT(ISERROR(MATCH(K51,'Tabla Impacto'!$B$152:$B$154,0))),'Tabla Impacto'!$F$154&amp;"Por favor no seleccionar los criterios de impacto(Afectación Económica o presupuestal y Pérdida Reputacional)",K51)</f>
        <v xml:space="preserve">     Afectación menor a 10 SMLMV .</v>
      </c>
      <c r="M51" s="56" t="str">
        <f ca="1">IF(OR(L51='Tabla Impacto'!$C$11,L51='Tabla Impacto'!$D$11),"Leve",IF(OR(L51='Tabla Impacto'!$C$12,L51='Tabla Impacto'!$D$12),"Menor",IF(OR(L51='Tabla Impacto'!$C$13,L51='Tabla Impacto'!$D$13),"Moderado",IF(OR(#REF!='Tabla Impacto'!$C$14,L51='Tabla Impacto'!$D$14),"Mayor",IF(OR(L51='Tabla Impacto'!$C$15,L22='Tabla Impacto'!$D$15),"Catastrófico","")))))</f>
        <v>Leve</v>
      </c>
      <c r="N51" s="57">
        <f t="shared" ca="1" si="27"/>
        <v>0.2</v>
      </c>
      <c r="O51" s="58" t="str">
        <f t="shared" ca="1" si="28"/>
        <v>Bajo</v>
      </c>
      <c r="P51" s="55">
        <v>1</v>
      </c>
      <c r="Q51" s="59" t="s">
        <v>365</v>
      </c>
      <c r="R51" s="55" t="str">
        <f t="shared" si="20"/>
        <v>Probabilidad</v>
      </c>
      <c r="S51" s="60" t="s">
        <v>94</v>
      </c>
      <c r="T51" s="60" t="s">
        <v>95</v>
      </c>
      <c r="U51" s="61" t="str">
        <f t="shared" si="5"/>
        <v>40%</v>
      </c>
      <c r="V51" s="60" t="s">
        <v>96</v>
      </c>
      <c r="W51" s="60" t="s">
        <v>97</v>
      </c>
      <c r="X51" s="60" t="s">
        <v>98</v>
      </c>
      <c r="Y51" s="62">
        <f t="shared" si="6"/>
        <v>0.24</v>
      </c>
      <c r="Z51" s="63" t="str">
        <f t="shared" si="7"/>
        <v>Baja</v>
      </c>
      <c r="AA51" s="61">
        <f t="shared" si="8"/>
        <v>0.24</v>
      </c>
      <c r="AB51" s="63" t="str">
        <f t="shared" ca="1" si="9"/>
        <v>Leve</v>
      </c>
      <c r="AC51" s="61">
        <f t="shared" ca="1" si="10"/>
        <v>0.2</v>
      </c>
      <c r="AD51" s="64" t="str">
        <f t="shared" ca="1" si="11"/>
        <v>Bajo</v>
      </c>
      <c r="AE51" s="60" t="s">
        <v>99</v>
      </c>
      <c r="AF51" s="65" t="s">
        <v>365</v>
      </c>
      <c r="AG51" s="54" t="s">
        <v>101</v>
      </c>
      <c r="AH51" s="66">
        <v>44652</v>
      </c>
      <c r="AI51" s="66">
        <v>44896</v>
      </c>
      <c r="AJ51" s="87" t="s">
        <v>366</v>
      </c>
      <c r="AK51" s="55">
        <v>1</v>
      </c>
      <c r="AL51" s="68" t="s">
        <v>367</v>
      </c>
      <c r="AM51" s="55">
        <v>1</v>
      </c>
      <c r="AN51" s="69" t="s">
        <v>104</v>
      </c>
      <c r="AO51" s="55">
        <v>1</v>
      </c>
      <c r="AP51" s="70" t="s">
        <v>105</v>
      </c>
      <c r="AQ51" s="102" t="s">
        <v>368</v>
      </c>
      <c r="AR51" s="102" t="s">
        <v>354</v>
      </c>
      <c r="AS51" s="72" t="s">
        <v>268</v>
      </c>
    </row>
    <row r="52" spans="1:45" ht="15.75" customHeight="1">
      <c r="A52" s="55">
        <v>20</v>
      </c>
      <c r="B52" s="83" t="s">
        <v>27</v>
      </c>
      <c r="C52" s="54" t="s">
        <v>87</v>
      </c>
      <c r="D52" s="54" t="s">
        <v>369</v>
      </c>
      <c r="E52" s="54" t="s">
        <v>370</v>
      </c>
      <c r="F52" s="54" t="s">
        <v>371</v>
      </c>
      <c r="G52" s="54" t="s">
        <v>372</v>
      </c>
      <c r="H52" s="55">
        <v>12</v>
      </c>
      <c r="I52" s="56" t="str">
        <f t="shared" si="25"/>
        <v>Baja</v>
      </c>
      <c r="J52" s="57">
        <f t="shared" si="26"/>
        <v>0.4</v>
      </c>
      <c r="K52" s="54" t="s">
        <v>92</v>
      </c>
      <c r="L52" s="57"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56" t="str">
        <f ca="1">IF(OR(L52='Tabla Impacto'!$C$11,L52='Tabla Impacto'!$D$11),"Leve",IF(OR(L52='Tabla Impacto'!$C$12,L52='Tabla Impacto'!$D$12),"Menor",IF(OR(L52='Tabla Impacto'!$C$13,L52='Tabla Impacto'!$D$13),"Moderado",IF(OR(#REF!='Tabla Impacto'!$C$14,L52='Tabla Impacto'!$D$14),"Mayor",IF(OR(L52='Tabla Impacto'!$C$15,#REF!='Tabla Impacto'!$D$15),"Catastrófico","")))))</f>
        <v>Moderado</v>
      </c>
      <c r="N52" s="57">
        <f t="shared" ca="1" si="27"/>
        <v>0.6</v>
      </c>
      <c r="O52" s="58" t="str">
        <f t="shared" ca="1" si="28"/>
        <v>Moderado</v>
      </c>
      <c r="P52" s="55">
        <v>1</v>
      </c>
      <c r="Q52" s="103" t="s">
        <v>373</v>
      </c>
      <c r="R52" s="55" t="str">
        <f t="shared" si="20"/>
        <v>Probabilidad</v>
      </c>
      <c r="S52" s="60" t="s">
        <v>94</v>
      </c>
      <c r="T52" s="60" t="s">
        <v>95</v>
      </c>
      <c r="U52" s="61" t="str">
        <f t="shared" si="5"/>
        <v>40%</v>
      </c>
      <c r="V52" s="60" t="s">
        <v>96</v>
      </c>
      <c r="W52" s="60" t="s">
        <v>97</v>
      </c>
      <c r="X52" s="60" t="s">
        <v>98</v>
      </c>
      <c r="Y52" s="62">
        <f t="shared" si="6"/>
        <v>0.24</v>
      </c>
      <c r="Z52" s="63" t="str">
        <f t="shared" si="7"/>
        <v>Baja</v>
      </c>
      <c r="AA52" s="61">
        <f t="shared" si="8"/>
        <v>0.24</v>
      </c>
      <c r="AB52" s="63" t="str">
        <f t="shared" ca="1" si="9"/>
        <v>Moderado</v>
      </c>
      <c r="AC52" s="61">
        <f t="shared" ca="1" si="10"/>
        <v>0.6</v>
      </c>
      <c r="AD52" s="64" t="str">
        <f t="shared" ca="1" si="11"/>
        <v>Moderado</v>
      </c>
      <c r="AE52" s="60" t="s">
        <v>99</v>
      </c>
      <c r="AF52" s="65" t="s">
        <v>374</v>
      </c>
      <c r="AG52" s="54" t="s">
        <v>198</v>
      </c>
      <c r="AH52" s="66">
        <v>44652</v>
      </c>
      <c r="AI52" s="66">
        <v>44573</v>
      </c>
      <c r="AJ52" s="59" t="s">
        <v>375</v>
      </c>
      <c r="AK52" s="55">
        <v>1</v>
      </c>
      <c r="AL52" s="59" t="s">
        <v>376</v>
      </c>
      <c r="AM52" s="55">
        <v>1</v>
      </c>
      <c r="AN52" s="69" t="s">
        <v>104</v>
      </c>
      <c r="AO52" s="55">
        <v>1</v>
      </c>
      <c r="AP52" s="70" t="s">
        <v>105</v>
      </c>
      <c r="AQ52" s="79" t="s">
        <v>377</v>
      </c>
      <c r="AR52" s="72" t="s">
        <v>378</v>
      </c>
      <c r="AS52" s="72" t="s">
        <v>268</v>
      </c>
    </row>
    <row r="53" spans="1:45" ht="236.25" customHeight="1">
      <c r="A53" s="250">
        <v>21</v>
      </c>
      <c r="B53" s="253" t="s">
        <v>27</v>
      </c>
      <c r="C53" s="253" t="s">
        <v>87</v>
      </c>
      <c r="D53" s="75" t="s">
        <v>379</v>
      </c>
      <c r="E53" s="75" t="s">
        <v>380</v>
      </c>
      <c r="F53" s="75" t="s">
        <v>381</v>
      </c>
      <c r="G53" s="75" t="s">
        <v>91</v>
      </c>
      <c r="H53" s="52">
        <v>12</v>
      </c>
      <c r="I53" s="76" t="str">
        <f t="shared" si="25"/>
        <v>Baja</v>
      </c>
      <c r="J53" s="77">
        <f t="shared" si="26"/>
        <v>0.4</v>
      </c>
      <c r="K53" s="75" t="s">
        <v>92</v>
      </c>
      <c r="L53" s="77" t="str">
        <f ca="1">IF(NOT(ISERROR(MATCH(K53,'Tabla Impacto'!$B$152:$B$154,0))),'Tabla Impacto'!$F$154&amp;"Por favor no seleccionar los criterios de impacto(Afectación Económica o presupuestal y Pérdida Reputacional)",K53)</f>
        <v xml:space="preserve">     El riesgo afecta la imagen de la entidad con algunos usuarios de relevancia frente al logro de los objetivos</v>
      </c>
      <c r="M53" s="76" t="str">
        <f ca="1">IF(OR(L53='Tabla Impacto'!$C$11,L53='Tabla Impacto'!$D$11),"Leve",IF(OR(L53='Tabla Impacto'!$C$12,L53='Tabla Impacto'!$D$12),"Menor",IF(OR(L53='Tabla Impacto'!$C$13,L53='Tabla Impacto'!$D$13),"Moderado",IF(OR(#REF!='Tabla Impacto'!$C$14,L53='Tabla Impacto'!$D$14),"Mayor",IF(OR(L53='Tabla Impacto'!$C$15,#REF!='Tabla Impacto'!$D$15),"Catastrófico","")))))</f>
        <v>Moderado</v>
      </c>
      <c r="N53" s="77">
        <f t="shared" ca="1" si="27"/>
        <v>0.6</v>
      </c>
      <c r="O53" s="78" t="str">
        <f t="shared" ca="1" si="28"/>
        <v>Moderado</v>
      </c>
      <c r="P53" s="55">
        <v>1</v>
      </c>
      <c r="Q53" s="103" t="s">
        <v>382</v>
      </c>
      <c r="R53" s="55" t="str">
        <f t="shared" si="20"/>
        <v>Probabilidad</v>
      </c>
      <c r="S53" s="60" t="s">
        <v>94</v>
      </c>
      <c r="T53" s="60" t="s">
        <v>95</v>
      </c>
      <c r="U53" s="61" t="str">
        <f t="shared" si="5"/>
        <v>40%</v>
      </c>
      <c r="V53" s="60" t="s">
        <v>96</v>
      </c>
      <c r="W53" s="60" t="s">
        <v>97</v>
      </c>
      <c r="X53" s="60" t="s">
        <v>98</v>
      </c>
      <c r="Y53" s="62">
        <f t="shared" si="6"/>
        <v>0.24</v>
      </c>
      <c r="Z53" s="63" t="str">
        <f t="shared" si="7"/>
        <v>Baja</v>
      </c>
      <c r="AA53" s="61">
        <f t="shared" si="8"/>
        <v>0.24</v>
      </c>
      <c r="AB53" s="63" t="str">
        <f t="shared" ca="1" si="9"/>
        <v>Moderado</v>
      </c>
      <c r="AC53" s="61">
        <f t="shared" ca="1" si="10"/>
        <v>0.6</v>
      </c>
      <c r="AD53" s="64" t="str">
        <f t="shared" ca="1" si="11"/>
        <v>Moderado</v>
      </c>
      <c r="AE53" s="60" t="s">
        <v>99</v>
      </c>
      <c r="AF53" s="65" t="s">
        <v>383</v>
      </c>
      <c r="AG53" s="54" t="s">
        <v>198</v>
      </c>
      <c r="AH53" s="66">
        <v>44652</v>
      </c>
      <c r="AI53" s="66">
        <v>44573</v>
      </c>
      <c r="AJ53" s="87" t="s">
        <v>384</v>
      </c>
      <c r="AK53" s="55">
        <v>1</v>
      </c>
      <c r="AL53" s="59" t="s">
        <v>385</v>
      </c>
      <c r="AM53" s="55">
        <v>1</v>
      </c>
      <c r="AN53" s="69" t="s">
        <v>104</v>
      </c>
      <c r="AO53" s="55">
        <v>1</v>
      </c>
      <c r="AP53" s="70" t="s">
        <v>105</v>
      </c>
      <c r="AQ53" s="79" t="s">
        <v>386</v>
      </c>
      <c r="AR53" s="91" t="s">
        <v>387</v>
      </c>
      <c r="AS53" s="72" t="s">
        <v>268</v>
      </c>
    </row>
    <row r="54" spans="1:45" ht="102.75" customHeight="1">
      <c r="A54" s="251"/>
      <c r="B54" s="254"/>
      <c r="C54" s="254"/>
      <c r="D54" s="81"/>
      <c r="E54" s="81"/>
      <c r="F54" s="81"/>
      <c r="G54" s="81"/>
      <c r="H54" s="81"/>
      <c r="I54" s="81"/>
      <c r="J54" s="81"/>
      <c r="K54" s="81"/>
      <c r="L54" s="81"/>
      <c r="M54" s="81"/>
      <c r="N54" s="81"/>
      <c r="O54" s="81"/>
      <c r="P54" s="55">
        <v>2</v>
      </c>
      <c r="Q54" s="59" t="s">
        <v>388</v>
      </c>
      <c r="R54" s="55" t="str">
        <f t="shared" si="20"/>
        <v>Probabilidad</v>
      </c>
      <c r="S54" s="60" t="s">
        <v>94</v>
      </c>
      <c r="T54" s="60" t="s">
        <v>95</v>
      </c>
      <c r="U54" s="61" t="str">
        <f t="shared" si="5"/>
        <v>40%</v>
      </c>
      <c r="V54" s="60" t="s">
        <v>96</v>
      </c>
      <c r="W54" s="60" t="s">
        <v>97</v>
      </c>
      <c r="X54" s="60" t="s">
        <v>98</v>
      </c>
      <c r="Y54" s="62">
        <f t="shared" si="6"/>
        <v>0</v>
      </c>
      <c r="Z54" s="63" t="str">
        <f t="shared" si="7"/>
        <v>Muy Baja</v>
      </c>
      <c r="AA54" s="61">
        <f t="shared" si="8"/>
        <v>0</v>
      </c>
      <c r="AB54" s="63" t="str">
        <f t="shared" si="9"/>
        <v>Leve</v>
      </c>
      <c r="AC54" s="61">
        <f t="shared" si="10"/>
        <v>0</v>
      </c>
      <c r="AD54" s="64" t="str">
        <f t="shared" si="11"/>
        <v>Bajo</v>
      </c>
      <c r="AE54" s="60" t="s">
        <v>99</v>
      </c>
      <c r="AF54" s="65" t="s">
        <v>389</v>
      </c>
      <c r="AG54" s="54" t="s">
        <v>390</v>
      </c>
      <c r="AH54" s="66">
        <v>44652</v>
      </c>
      <c r="AI54" s="66">
        <v>44573</v>
      </c>
      <c r="AJ54" s="87" t="s">
        <v>391</v>
      </c>
      <c r="AK54" s="55">
        <v>2</v>
      </c>
      <c r="AL54" s="59" t="s">
        <v>392</v>
      </c>
      <c r="AM54" s="55">
        <v>2</v>
      </c>
      <c r="AN54" s="69" t="s">
        <v>104</v>
      </c>
      <c r="AO54" s="55">
        <v>2</v>
      </c>
      <c r="AP54" s="70" t="s">
        <v>105</v>
      </c>
      <c r="AQ54" s="79" t="s">
        <v>393</v>
      </c>
      <c r="AR54" s="91" t="s">
        <v>394</v>
      </c>
      <c r="AS54" s="72" t="s">
        <v>268</v>
      </c>
    </row>
    <row r="55" spans="1:45" ht="93.75" customHeight="1">
      <c r="A55" s="252"/>
      <c r="B55" s="255"/>
      <c r="C55" s="255"/>
      <c r="D55" s="82"/>
      <c r="E55" s="82"/>
      <c r="F55" s="82"/>
      <c r="G55" s="82"/>
      <c r="H55" s="82"/>
      <c r="I55" s="82"/>
      <c r="J55" s="82"/>
      <c r="K55" s="82"/>
      <c r="L55" s="82"/>
      <c r="M55" s="82"/>
      <c r="N55" s="82"/>
      <c r="O55" s="82"/>
      <c r="P55" s="55">
        <v>3</v>
      </c>
      <c r="Q55" s="59" t="s">
        <v>395</v>
      </c>
      <c r="R55" s="55" t="str">
        <f t="shared" si="20"/>
        <v>Probabilidad</v>
      </c>
      <c r="S55" s="60" t="s">
        <v>94</v>
      </c>
      <c r="T55" s="60" t="s">
        <v>95</v>
      </c>
      <c r="U55" s="61" t="str">
        <f t="shared" si="5"/>
        <v>40%</v>
      </c>
      <c r="V55" s="60" t="s">
        <v>96</v>
      </c>
      <c r="W55" s="60" t="s">
        <v>97</v>
      </c>
      <c r="X55" s="60" t="s">
        <v>98</v>
      </c>
      <c r="Y55" s="62">
        <f t="shared" si="6"/>
        <v>0</v>
      </c>
      <c r="Z55" s="63" t="str">
        <f t="shared" si="7"/>
        <v>Muy Baja</v>
      </c>
      <c r="AA55" s="61">
        <f t="shared" si="8"/>
        <v>0</v>
      </c>
      <c r="AB55" s="63" t="str">
        <f t="shared" si="9"/>
        <v>Leve</v>
      </c>
      <c r="AC55" s="61">
        <f t="shared" si="10"/>
        <v>0</v>
      </c>
      <c r="AD55" s="64" t="str">
        <f t="shared" si="11"/>
        <v>Bajo</v>
      </c>
      <c r="AE55" s="60" t="s">
        <v>99</v>
      </c>
      <c r="AF55" s="65" t="s">
        <v>396</v>
      </c>
      <c r="AG55" s="55" t="s">
        <v>198</v>
      </c>
      <c r="AH55" s="66">
        <v>44652</v>
      </c>
      <c r="AI55" s="66">
        <v>44573</v>
      </c>
      <c r="AJ55" s="87" t="s">
        <v>397</v>
      </c>
      <c r="AK55" s="55">
        <v>3</v>
      </c>
      <c r="AL55" s="59" t="s">
        <v>398</v>
      </c>
      <c r="AM55" s="55">
        <v>3</v>
      </c>
      <c r="AN55" s="69" t="s">
        <v>104</v>
      </c>
      <c r="AO55" s="55">
        <v>3</v>
      </c>
      <c r="AP55" s="70" t="s">
        <v>105</v>
      </c>
      <c r="AQ55" s="79" t="s">
        <v>399</v>
      </c>
      <c r="AR55" s="72" t="s">
        <v>400</v>
      </c>
      <c r="AS55" s="72" t="s">
        <v>268</v>
      </c>
    </row>
    <row r="56" spans="1:45" ht="66" customHeight="1">
      <c r="A56" s="52">
        <v>22</v>
      </c>
      <c r="B56" s="53" t="s">
        <v>27</v>
      </c>
      <c r="C56" s="75" t="s">
        <v>238</v>
      </c>
      <c r="D56" s="75" t="s">
        <v>401</v>
      </c>
      <c r="E56" s="75" t="s">
        <v>402</v>
      </c>
      <c r="F56" s="75" t="s">
        <v>403</v>
      </c>
      <c r="G56" s="75" t="s">
        <v>372</v>
      </c>
      <c r="H56" s="52">
        <v>4</v>
      </c>
      <c r="I56" s="76" t="str">
        <f t="shared" ref="I56:I58" si="29">IF(H56&lt;=0,"",IF(H56&lt;=2,"Muy Baja",IF(H56&lt;=24,"Baja",IF(H56&lt;=500,"Media",IF(H56&lt;=5000,"Alta","Muy Alta")))))</f>
        <v>Baja</v>
      </c>
      <c r="J56" s="77">
        <f t="shared" ref="J56:J58" si="30">IF(I56="","",IF(I56="Muy Baja",0.2,IF(I56="Baja",0.4,IF(I56="Media",0.6,IF(I56="Alta",0.8,IF(I56="Muy Alta",1,))))))</f>
        <v>0.4</v>
      </c>
      <c r="K56" s="75" t="s">
        <v>404</v>
      </c>
      <c r="L56" s="77" t="str">
        <f ca="1">IF(NOT(ISERROR(MATCH(K56,'Tabla Impacto'!$B$152:$B$154,0))),'Tabla Impacto'!$F$154&amp;"Por favor no seleccionar los criterios de impacto(Afectación Económica o presupuestal y Pérdida Reputacional)",K56)</f>
        <v xml:space="preserve">     El riesgo afecta la imagen de la entidad internamente, de conocimiento general, nivel interno, de junta dircetiva y accionistas y/o de provedores</v>
      </c>
      <c r="M56" s="76" t="str">
        <f ca="1">IF(OR(L56='Tabla Impacto'!$C$11,L56='Tabla Impacto'!$D$11),"Leve",IF(OR(L56='Tabla Impacto'!$C$12,L56='Tabla Impacto'!$D$12),"Menor",IF(OR(L56='Tabla Impacto'!$C$13,L56='Tabla Impacto'!$D$13),"Moderado",IF(OR(#REF!='Tabla Impacto'!$C$14,L56='Tabla Impacto'!$D$14),"Mayor",IF(OR(L56='Tabla Impacto'!$C$15,L39='Tabla Impacto'!$D$15),"Catastrófico","")))))</f>
        <v>Menor</v>
      </c>
      <c r="N56" s="77">
        <f t="shared" ref="N56:N58" ca="1" si="31">IF(M56="","",IF(M56="Leve",0.2,IF(M56="Menor",0.4,IF(M56="Moderado",0.6,IF(M56="Mayor",0.8,IF(M56="Catastrófico",1,))))))</f>
        <v>0.4</v>
      </c>
      <c r="O56" s="78" t="str">
        <f t="shared" ref="O56:O58" ca="1" si="32">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Moderado</v>
      </c>
      <c r="P56" s="52">
        <v>1</v>
      </c>
      <c r="Q56" s="104" t="s">
        <v>405</v>
      </c>
      <c r="R56" s="52" t="str">
        <f t="shared" si="20"/>
        <v>Probabilidad</v>
      </c>
      <c r="S56" s="105" t="s">
        <v>94</v>
      </c>
      <c r="T56" s="105" t="s">
        <v>95</v>
      </c>
      <c r="U56" s="106" t="str">
        <f t="shared" si="5"/>
        <v>40%</v>
      </c>
      <c r="V56" s="105" t="s">
        <v>341</v>
      </c>
      <c r="W56" s="105" t="s">
        <v>97</v>
      </c>
      <c r="X56" s="105" t="s">
        <v>342</v>
      </c>
      <c r="Y56" s="107">
        <f t="shared" si="6"/>
        <v>0.24</v>
      </c>
      <c r="Z56" s="108" t="str">
        <f t="shared" si="7"/>
        <v>Baja</v>
      </c>
      <c r="AA56" s="106">
        <f t="shared" si="8"/>
        <v>0.24</v>
      </c>
      <c r="AB56" s="108" t="str">
        <f t="shared" ca="1" si="9"/>
        <v>Menor</v>
      </c>
      <c r="AC56" s="106">
        <f t="shared" ca="1" si="10"/>
        <v>0.4</v>
      </c>
      <c r="AD56" s="109" t="str">
        <f t="shared" ca="1" si="11"/>
        <v>Moderado</v>
      </c>
      <c r="AE56" s="105" t="s">
        <v>99</v>
      </c>
      <c r="AF56" s="110" t="s">
        <v>406</v>
      </c>
      <c r="AG56" s="52" t="s">
        <v>159</v>
      </c>
      <c r="AH56" s="111">
        <v>44652</v>
      </c>
      <c r="AI56" s="111">
        <v>44377</v>
      </c>
      <c r="AJ56" s="110" t="s">
        <v>407</v>
      </c>
      <c r="AK56" s="52">
        <v>1</v>
      </c>
      <c r="AL56" s="93" t="s">
        <v>385</v>
      </c>
      <c r="AM56" s="52">
        <v>1</v>
      </c>
      <c r="AN56" s="112" t="s">
        <v>104</v>
      </c>
      <c r="AO56" s="52">
        <v>1</v>
      </c>
      <c r="AP56" s="113" t="s">
        <v>105</v>
      </c>
      <c r="AQ56" s="79" t="s">
        <v>408</v>
      </c>
      <c r="AR56" s="72" t="s">
        <v>409</v>
      </c>
      <c r="AS56" s="72" t="s">
        <v>268</v>
      </c>
    </row>
    <row r="57" spans="1:45" ht="75.75" customHeight="1">
      <c r="A57" s="55">
        <v>23</v>
      </c>
      <c r="B57" s="54" t="s">
        <v>410</v>
      </c>
      <c r="C57" s="54" t="s">
        <v>118</v>
      </c>
      <c r="D57" s="54" t="s">
        <v>411</v>
      </c>
      <c r="E57" s="54" t="s">
        <v>412</v>
      </c>
      <c r="F57" s="54" t="s">
        <v>413</v>
      </c>
      <c r="G57" s="54" t="s">
        <v>91</v>
      </c>
      <c r="H57" s="55">
        <v>4</v>
      </c>
      <c r="I57" s="56" t="str">
        <f t="shared" si="29"/>
        <v>Baja</v>
      </c>
      <c r="J57" s="57">
        <f t="shared" si="30"/>
        <v>0.4</v>
      </c>
      <c r="K57" s="57" t="s">
        <v>414</v>
      </c>
      <c r="L57" s="57"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56" t="str">
        <f ca="1">IF(OR(L57='Tabla Impacto'!$C$11,L57='Tabla Impacto'!$D$11),"Leve",IF(OR(L57='Tabla Impacto'!$C$12,L57='Tabla Impacto'!$D$12),"Menor",IF(OR(L57='Tabla Impacto'!$C$13,L57='Tabla Impacto'!$D$13),"Moderado",IF(OR(#REF!='Tabla Impacto'!$C$14,L57='Tabla Impacto'!$D$14),"Mayor",IF(OR(L57='Tabla Impacto'!$C$15,L35='Tabla Impacto'!$D$15),"Catastrófico","")))))</f>
        <v>Leve</v>
      </c>
      <c r="N57" s="57">
        <f t="shared" ca="1" si="31"/>
        <v>0.2</v>
      </c>
      <c r="O57" s="58" t="str">
        <f t="shared" ca="1" si="32"/>
        <v>Bajo</v>
      </c>
      <c r="P57" s="55">
        <v>1</v>
      </c>
      <c r="Q57" s="59" t="s">
        <v>415</v>
      </c>
      <c r="R57" s="55" t="str">
        <f t="shared" si="20"/>
        <v>Probabilidad</v>
      </c>
      <c r="S57" s="60" t="s">
        <v>94</v>
      </c>
      <c r="T57" s="60" t="s">
        <v>95</v>
      </c>
      <c r="U57" s="61" t="str">
        <f t="shared" si="5"/>
        <v>40%</v>
      </c>
      <c r="V57" s="60" t="s">
        <v>96</v>
      </c>
      <c r="W57" s="60" t="s">
        <v>97</v>
      </c>
      <c r="X57" s="60" t="s">
        <v>98</v>
      </c>
      <c r="Y57" s="62">
        <f t="shared" si="6"/>
        <v>0.24</v>
      </c>
      <c r="Z57" s="63" t="str">
        <f t="shared" si="7"/>
        <v>Baja</v>
      </c>
      <c r="AA57" s="61">
        <f t="shared" si="8"/>
        <v>0.24</v>
      </c>
      <c r="AB57" s="63" t="str">
        <f t="shared" ca="1" si="9"/>
        <v>Leve</v>
      </c>
      <c r="AC57" s="61">
        <f t="shared" ca="1" si="10"/>
        <v>0.2</v>
      </c>
      <c r="AD57" s="64" t="str">
        <f t="shared" ca="1" si="11"/>
        <v>Bajo</v>
      </c>
      <c r="AE57" s="60" t="s">
        <v>99</v>
      </c>
      <c r="AF57" s="65" t="s">
        <v>416</v>
      </c>
      <c r="AG57" s="54" t="s">
        <v>101</v>
      </c>
      <c r="AH57" s="66">
        <v>44652</v>
      </c>
      <c r="AI57" s="66">
        <v>44896</v>
      </c>
      <c r="AJ57" s="87" t="s">
        <v>417</v>
      </c>
      <c r="AK57" s="55">
        <v>1</v>
      </c>
      <c r="AL57" s="88" t="s">
        <v>418</v>
      </c>
      <c r="AM57" s="55">
        <v>1</v>
      </c>
      <c r="AN57" s="88" t="s">
        <v>104</v>
      </c>
      <c r="AO57" s="55">
        <v>1</v>
      </c>
      <c r="AP57" s="70" t="s">
        <v>105</v>
      </c>
      <c r="AQ57" s="72" t="s">
        <v>419</v>
      </c>
      <c r="AR57" s="74" t="s">
        <v>420</v>
      </c>
      <c r="AS57" s="72" t="s">
        <v>268</v>
      </c>
    </row>
    <row r="58" spans="1:45" ht="66" customHeight="1">
      <c r="A58" s="114">
        <v>24</v>
      </c>
      <c r="B58" s="115" t="s">
        <v>421</v>
      </c>
      <c r="C58" s="115" t="s">
        <v>118</v>
      </c>
      <c r="D58" s="115" t="s">
        <v>422</v>
      </c>
      <c r="E58" s="115" t="s">
        <v>423</v>
      </c>
      <c r="F58" s="115" t="s">
        <v>424</v>
      </c>
      <c r="G58" s="115" t="s">
        <v>91</v>
      </c>
      <c r="H58" s="114">
        <v>4</v>
      </c>
      <c r="I58" s="116" t="str">
        <f t="shared" si="29"/>
        <v>Baja</v>
      </c>
      <c r="J58" s="117">
        <f t="shared" si="30"/>
        <v>0.4</v>
      </c>
      <c r="K58" s="117" t="s">
        <v>414</v>
      </c>
      <c r="L58" s="117" t="str">
        <f ca="1">IF(NOT(ISERROR(MATCH(K58,'Tabla Impacto'!$B$152:$B$154,0))),'Tabla Impacto'!$F$154&amp;"Por favor no seleccionar los criterios de impacto(Afectación Económica o presupuestal y Pérdida Reputacional)",K58)</f>
        <v xml:space="preserve">     El riesgo afecta la imagen de alguna área de la organización</v>
      </c>
      <c r="M58" s="116" t="str">
        <f ca="1">IF(OR(L58='Tabla Impacto'!$C$11,L58='Tabla Impacto'!$D$11),"Leve",IF(OR(L58='Tabla Impacto'!$C$12,L58='Tabla Impacto'!$D$12),"Menor",IF(OR(L58='Tabla Impacto'!$C$13,L58='Tabla Impacto'!$D$13),"Moderado",IF(OR(L35='Tabla Impacto'!$C$14,L58='Tabla Impacto'!$D$14),"Mayor",IF(OR(L58='Tabla Impacto'!$C$15,L38='Tabla Impacto'!$D$15),"Catastrófico","")))))</f>
        <v>Leve</v>
      </c>
      <c r="N58" s="117">
        <f t="shared" ca="1" si="31"/>
        <v>0.2</v>
      </c>
      <c r="O58" s="118" t="str">
        <f t="shared" ca="1" si="32"/>
        <v>Bajo</v>
      </c>
      <c r="P58" s="114">
        <v>1</v>
      </c>
      <c r="Q58" s="119" t="s">
        <v>425</v>
      </c>
      <c r="R58" s="114" t="str">
        <f t="shared" si="20"/>
        <v>Probabilidad</v>
      </c>
      <c r="S58" s="120" t="s">
        <v>130</v>
      </c>
      <c r="T58" s="120" t="s">
        <v>95</v>
      </c>
      <c r="U58" s="121" t="str">
        <f t="shared" si="5"/>
        <v>30%</v>
      </c>
      <c r="V58" s="120" t="s">
        <v>96</v>
      </c>
      <c r="W58" s="120" t="s">
        <v>97</v>
      </c>
      <c r="X58" s="120" t="s">
        <v>98</v>
      </c>
      <c r="Y58" s="122">
        <f t="shared" si="6"/>
        <v>0.28000000000000003</v>
      </c>
      <c r="Z58" s="123" t="str">
        <f t="shared" si="7"/>
        <v>Baja</v>
      </c>
      <c r="AA58" s="121">
        <f t="shared" si="8"/>
        <v>0.28000000000000003</v>
      </c>
      <c r="AB58" s="123" t="str">
        <f t="shared" ca="1" si="9"/>
        <v>Leve</v>
      </c>
      <c r="AC58" s="121">
        <f t="shared" ca="1" si="10"/>
        <v>0.2</v>
      </c>
      <c r="AD58" s="124" t="str">
        <f t="shared" ca="1" si="11"/>
        <v>Bajo</v>
      </c>
      <c r="AE58" s="120" t="s">
        <v>99</v>
      </c>
      <c r="AF58" s="125" t="s">
        <v>425</v>
      </c>
      <c r="AG58" s="115" t="s">
        <v>173</v>
      </c>
      <c r="AH58" s="126">
        <v>44652</v>
      </c>
      <c r="AI58" s="126">
        <v>44926</v>
      </c>
      <c r="AJ58" s="127" t="s">
        <v>426</v>
      </c>
      <c r="AK58" s="114">
        <v>1</v>
      </c>
      <c r="AL58" s="128" t="s">
        <v>427</v>
      </c>
      <c r="AM58" s="114">
        <v>1</v>
      </c>
      <c r="AN58" s="129" t="s">
        <v>104</v>
      </c>
      <c r="AO58" s="114">
        <v>1</v>
      </c>
      <c r="AP58" s="130" t="s">
        <v>105</v>
      </c>
      <c r="AQ58" s="74" t="s">
        <v>428</v>
      </c>
      <c r="AR58" s="74" t="s">
        <v>429</v>
      </c>
      <c r="AS58" s="72" t="s">
        <v>268</v>
      </c>
    </row>
    <row r="59" spans="1:45" ht="46.5" customHeight="1">
      <c r="A59" s="131"/>
      <c r="AR59" s="132"/>
    </row>
    <row r="60" spans="1:45" ht="46.5" customHeight="1"/>
    <row r="61" spans="1:45" ht="46.5" customHeight="1"/>
    <row r="62" spans="1:45" ht="46.5" customHeight="1"/>
    <row r="63" spans="1:45" ht="46.5" customHeight="1"/>
    <row r="64" spans="1:45" ht="46.5" customHeight="1"/>
    <row r="65" spans="1:42" ht="46.5" customHeight="1"/>
    <row r="66" spans="1:42" ht="46.5" customHeight="1"/>
    <row r="67" spans="1:42" ht="46.5" customHeight="1"/>
    <row r="68" spans="1:42" ht="46.5" customHeight="1"/>
    <row r="69" spans="1:42" ht="46.5" customHeight="1">
      <c r="A69" s="131"/>
      <c r="B69" s="131"/>
      <c r="C69" s="131"/>
      <c r="D69" s="131"/>
      <c r="E69" s="131"/>
      <c r="F69" s="32"/>
      <c r="G69" s="13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J69" s="32"/>
      <c r="AK69" s="32"/>
      <c r="AL69" s="32"/>
      <c r="AM69" s="32"/>
      <c r="AN69" s="32"/>
      <c r="AO69" s="32"/>
      <c r="AP69" s="32"/>
    </row>
    <row r="70" spans="1:42" ht="46.5" customHeight="1">
      <c r="A70" s="131"/>
      <c r="B70" s="131"/>
      <c r="C70" s="131"/>
      <c r="D70" s="131"/>
      <c r="E70" s="131"/>
      <c r="F70" s="32"/>
      <c r="G70" s="13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row>
    <row r="71" spans="1:42" ht="46.5" customHeight="1">
      <c r="A71" s="131"/>
      <c r="B71" s="131"/>
      <c r="C71" s="131"/>
      <c r="D71" s="131"/>
      <c r="E71" s="131"/>
      <c r="F71" s="32"/>
      <c r="G71" s="13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row>
    <row r="72" spans="1:42" ht="46.5" customHeight="1">
      <c r="A72" s="131"/>
      <c r="B72" s="131"/>
      <c r="C72" s="131"/>
      <c r="D72" s="131"/>
      <c r="E72" s="131"/>
      <c r="F72" s="32"/>
      <c r="G72" s="13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row>
    <row r="73" spans="1:42" ht="46.5" customHeight="1">
      <c r="A73" s="131"/>
      <c r="B73" s="131"/>
      <c r="C73" s="131"/>
      <c r="D73" s="131"/>
      <c r="E73" s="131"/>
      <c r="F73" s="32"/>
      <c r="G73" s="13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row>
    <row r="74" spans="1:42" ht="46.5" customHeight="1">
      <c r="A74" s="131"/>
      <c r="B74" s="131"/>
      <c r="C74" s="131"/>
      <c r="D74" s="131"/>
      <c r="E74" s="131"/>
      <c r="F74" s="32"/>
      <c r="G74" s="1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row>
    <row r="75" spans="1:42" ht="46.5" customHeight="1">
      <c r="A75" s="131"/>
      <c r="B75" s="131"/>
      <c r="C75" s="131"/>
      <c r="D75" s="131"/>
      <c r="E75" s="131"/>
      <c r="F75" s="32"/>
      <c r="G75" s="13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row>
    <row r="76" spans="1:42" ht="46.5" customHeight="1">
      <c r="A76" s="131"/>
      <c r="B76" s="131"/>
      <c r="C76" s="131"/>
      <c r="D76" s="131"/>
      <c r="E76" s="131"/>
      <c r="F76" s="32"/>
      <c r="G76" s="13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row>
    <row r="77" spans="1:42" ht="46.5" customHeight="1">
      <c r="A77" s="131"/>
      <c r="B77" s="131"/>
      <c r="C77" s="131"/>
      <c r="D77" s="131"/>
      <c r="E77" s="131"/>
      <c r="F77" s="32"/>
      <c r="G77" s="13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row>
    <row r="78" spans="1:42" ht="46.5" customHeight="1">
      <c r="A78" s="131"/>
      <c r="B78" s="131"/>
      <c r="C78" s="131"/>
      <c r="D78" s="131"/>
      <c r="E78" s="131"/>
      <c r="F78" s="32"/>
      <c r="G78" s="13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row>
    <row r="79" spans="1:42" ht="46.5" customHeight="1">
      <c r="A79" s="131"/>
      <c r="B79" s="131"/>
      <c r="C79" s="131"/>
      <c r="D79" s="131"/>
      <c r="E79" s="131"/>
      <c r="F79" s="32"/>
      <c r="G79" s="13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1:42" ht="46.5" customHeight="1">
      <c r="A80" s="131"/>
      <c r="B80" s="131"/>
      <c r="C80" s="131"/>
      <c r="D80" s="131"/>
      <c r="E80" s="131"/>
      <c r="F80" s="32"/>
      <c r="G80" s="13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row>
    <row r="81" spans="1:42" ht="46.5" customHeight="1">
      <c r="A81" s="131"/>
      <c r="B81" s="131"/>
      <c r="C81" s="131"/>
      <c r="D81" s="131"/>
      <c r="E81" s="131"/>
      <c r="F81" s="32"/>
      <c r="G81" s="13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row>
    <row r="82" spans="1:42" ht="46.5" customHeight="1">
      <c r="A82" s="131"/>
      <c r="B82" s="131"/>
      <c r="C82" s="131"/>
      <c r="D82" s="131"/>
      <c r="E82" s="131"/>
      <c r="F82" s="32"/>
      <c r="G82" s="13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ht="46.5" customHeight="1">
      <c r="A83" s="131"/>
      <c r="B83" s="131"/>
      <c r="C83" s="131"/>
      <c r="D83" s="131"/>
      <c r="E83" s="131"/>
      <c r="F83" s="32"/>
      <c r="G83" s="13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row>
    <row r="84" spans="1:42" ht="46.5" customHeight="1">
      <c r="A84" s="131"/>
      <c r="B84" s="131"/>
      <c r="C84" s="131"/>
      <c r="D84" s="131"/>
      <c r="E84" s="131"/>
      <c r="F84" s="32"/>
      <c r="G84" s="13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row>
    <row r="85" spans="1:42" ht="46.5" customHeight="1">
      <c r="A85" s="131"/>
      <c r="B85" s="131"/>
      <c r="C85" s="131"/>
      <c r="D85" s="131"/>
      <c r="E85" s="131"/>
      <c r="F85" s="32"/>
      <c r="G85" s="13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row>
    <row r="86" spans="1:42" ht="46.5" customHeight="1">
      <c r="A86" s="131"/>
      <c r="B86" s="131"/>
      <c r="C86" s="131"/>
      <c r="D86" s="131"/>
      <c r="E86" s="131"/>
      <c r="F86" s="32"/>
      <c r="G86" s="13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row>
    <row r="87" spans="1:42" ht="46.5" customHeight="1">
      <c r="A87" s="131"/>
      <c r="B87" s="131"/>
      <c r="C87" s="131"/>
      <c r="D87" s="131"/>
      <c r="E87" s="131"/>
      <c r="F87" s="32"/>
      <c r="G87" s="133"/>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row>
    <row r="88" spans="1:42" ht="46.5" customHeight="1">
      <c r="A88" s="131"/>
      <c r="B88" s="131"/>
      <c r="C88" s="131"/>
      <c r="D88" s="131"/>
      <c r="E88" s="131"/>
      <c r="F88" s="32"/>
      <c r="G88" s="133"/>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row>
    <row r="89" spans="1:42" ht="46.5" customHeight="1">
      <c r="A89" s="131"/>
      <c r="B89" s="131"/>
      <c r="C89" s="131"/>
      <c r="D89" s="131"/>
      <c r="E89" s="131"/>
      <c r="F89" s="32"/>
      <c r="G89" s="133"/>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row>
    <row r="90" spans="1:42" ht="46.5" customHeight="1">
      <c r="A90" s="131"/>
      <c r="B90" s="131"/>
      <c r="C90" s="131"/>
      <c r="D90" s="131"/>
      <c r="E90" s="131"/>
      <c r="F90" s="32"/>
      <c r="G90" s="133"/>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row>
    <row r="91" spans="1:42" ht="46.5" customHeight="1">
      <c r="A91" s="131"/>
      <c r="B91" s="131"/>
      <c r="C91" s="131"/>
      <c r="D91" s="131"/>
      <c r="E91" s="131"/>
      <c r="F91" s="32"/>
      <c r="G91" s="133"/>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row>
    <row r="92" spans="1:42" ht="46.5" customHeight="1">
      <c r="A92" s="131"/>
      <c r="B92" s="131"/>
      <c r="C92" s="131"/>
      <c r="D92" s="131"/>
      <c r="E92" s="131"/>
      <c r="F92" s="32"/>
      <c r="G92" s="133"/>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row>
    <row r="93" spans="1:42" ht="46.5" customHeight="1">
      <c r="A93" s="131"/>
      <c r="B93" s="131"/>
      <c r="C93" s="131"/>
      <c r="D93" s="131"/>
      <c r="E93" s="131"/>
      <c r="F93" s="32"/>
      <c r="G93" s="133"/>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row>
    <row r="94" spans="1:42" ht="46.5" customHeight="1">
      <c r="A94" s="131"/>
      <c r="B94" s="131"/>
      <c r="C94" s="131"/>
      <c r="D94" s="131"/>
      <c r="E94" s="131"/>
      <c r="F94" s="32"/>
      <c r="G94" s="133"/>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ht="46.5" customHeight="1">
      <c r="A95" s="131"/>
      <c r="B95" s="131"/>
      <c r="C95" s="131"/>
      <c r="D95" s="131"/>
      <c r="E95" s="131"/>
      <c r="F95" s="32"/>
      <c r="G95" s="133"/>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row>
    <row r="96" spans="1:42" ht="46.5" customHeight="1">
      <c r="A96" s="131"/>
      <c r="B96" s="131"/>
      <c r="C96" s="131"/>
      <c r="D96" s="131"/>
      <c r="E96" s="131"/>
      <c r="F96" s="32"/>
      <c r="G96" s="133"/>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row>
    <row r="97" spans="1:42" ht="46.5" customHeight="1">
      <c r="A97" s="131"/>
      <c r="B97" s="131"/>
      <c r="C97" s="131"/>
      <c r="D97" s="131"/>
      <c r="E97" s="131"/>
      <c r="F97" s="32"/>
      <c r="G97" s="133"/>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row>
    <row r="98" spans="1:42" ht="46.5" customHeight="1">
      <c r="A98" s="131"/>
      <c r="B98" s="131"/>
      <c r="C98" s="131"/>
      <c r="D98" s="131"/>
      <c r="E98" s="131"/>
      <c r="F98" s="32"/>
      <c r="G98" s="133"/>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row>
    <row r="99" spans="1:42" ht="46.5" customHeight="1">
      <c r="A99" s="131"/>
      <c r="B99" s="131"/>
      <c r="C99" s="131"/>
      <c r="D99" s="131"/>
      <c r="E99" s="131"/>
      <c r="F99" s="32"/>
      <c r="G99" s="1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row>
    <row r="100" spans="1:42" ht="46.5" customHeight="1">
      <c r="A100" s="131"/>
      <c r="B100" s="131"/>
      <c r="C100" s="131"/>
      <c r="D100" s="131"/>
      <c r="E100" s="131"/>
      <c r="F100" s="32"/>
      <c r="G100" s="133"/>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row>
    <row r="101" spans="1:42" ht="46.5" customHeight="1">
      <c r="A101" s="131"/>
      <c r="B101" s="131"/>
      <c r="C101" s="131"/>
      <c r="D101" s="131"/>
      <c r="E101" s="131"/>
      <c r="F101" s="32"/>
      <c r="G101" s="133"/>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row>
    <row r="102" spans="1:42" ht="46.5" customHeight="1">
      <c r="A102" s="131"/>
      <c r="B102" s="131"/>
      <c r="C102" s="131"/>
      <c r="D102" s="131"/>
      <c r="E102" s="131"/>
      <c r="F102" s="32"/>
      <c r="G102" s="133"/>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ht="46.5" customHeight="1">
      <c r="A103" s="131"/>
      <c r="B103" s="131"/>
      <c r="C103" s="131"/>
      <c r="D103" s="131"/>
      <c r="E103" s="131"/>
      <c r="F103" s="32"/>
      <c r="G103" s="133"/>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ht="46.5" customHeight="1">
      <c r="A104" s="131"/>
      <c r="B104" s="131"/>
      <c r="C104" s="131"/>
      <c r="D104" s="131"/>
      <c r="E104" s="131"/>
      <c r="F104" s="32"/>
      <c r="G104" s="133"/>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ht="46.5" customHeight="1">
      <c r="A105" s="131"/>
      <c r="B105" s="131"/>
      <c r="C105" s="131"/>
      <c r="D105" s="131"/>
      <c r="E105" s="131"/>
      <c r="F105" s="32"/>
      <c r="G105" s="13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ht="46.5" customHeight="1">
      <c r="A106" s="131"/>
      <c r="B106" s="131"/>
      <c r="C106" s="131"/>
      <c r="D106" s="131"/>
      <c r="E106" s="131"/>
      <c r="F106" s="32"/>
      <c r="G106" s="133"/>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ht="46.5" customHeight="1">
      <c r="A107" s="131"/>
      <c r="B107" s="131"/>
      <c r="C107" s="131"/>
      <c r="D107" s="131"/>
      <c r="E107" s="131"/>
      <c r="F107" s="32"/>
      <c r="G107" s="133"/>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ht="46.5" customHeight="1">
      <c r="A108" s="131"/>
      <c r="B108" s="131"/>
      <c r="C108" s="131"/>
      <c r="D108" s="131"/>
      <c r="E108" s="131"/>
      <c r="F108" s="32"/>
      <c r="G108" s="133"/>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row>
    <row r="109" spans="1:42" ht="46.5" customHeight="1">
      <c r="A109" s="131"/>
      <c r="B109" s="131"/>
      <c r="C109" s="131"/>
      <c r="D109" s="131"/>
      <c r="E109" s="131"/>
      <c r="F109" s="32"/>
      <c r="G109" s="133"/>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row>
    <row r="110" spans="1:42" ht="46.5" customHeight="1">
      <c r="A110" s="131"/>
      <c r="B110" s="131"/>
      <c r="C110" s="131"/>
      <c r="D110" s="131"/>
      <c r="E110" s="131"/>
      <c r="F110" s="32"/>
      <c r="G110" s="133"/>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2" ht="46.5" customHeight="1">
      <c r="A111" s="131"/>
      <c r="B111" s="131"/>
      <c r="C111" s="131"/>
      <c r="D111" s="131"/>
      <c r="E111" s="131"/>
      <c r="F111" s="32"/>
      <c r="G111" s="133"/>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ht="46.5" customHeight="1">
      <c r="A112" s="131"/>
      <c r="B112" s="131"/>
      <c r="C112" s="131"/>
      <c r="D112" s="131"/>
      <c r="E112" s="131"/>
      <c r="F112" s="32"/>
      <c r="G112" s="133"/>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spans="1:42" ht="46.5" customHeight="1">
      <c r="A113" s="131"/>
      <c r="B113" s="131"/>
      <c r="C113" s="131"/>
      <c r="D113" s="131"/>
      <c r="E113" s="131"/>
      <c r="F113" s="32"/>
      <c r="G113" s="133"/>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ht="46.5" customHeight="1">
      <c r="A114" s="131"/>
      <c r="B114" s="131"/>
      <c r="C114" s="131"/>
      <c r="D114" s="131"/>
      <c r="E114" s="131"/>
      <c r="F114" s="32"/>
      <c r="G114" s="133"/>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ht="46.5" customHeight="1">
      <c r="A115" s="131"/>
      <c r="B115" s="131"/>
      <c r="C115" s="131"/>
      <c r="D115" s="131"/>
      <c r="E115" s="131"/>
      <c r="F115" s="32"/>
      <c r="G115" s="133"/>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ht="46.5" customHeight="1">
      <c r="A116" s="131"/>
      <c r="B116" s="131"/>
      <c r="C116" s="131"/>
      <c r="D116" s="131"/>
      <c r="E116" s="131"/>
      <c r="F116" s="32"/>
      <c r="G116" s="133"/>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ht="46.5" customHeight="1">
      <c r="A117" s="131"/>
      <c r="B117" s="131"/>
      <c r="C117" s="131"/>
      <c r="D117" s="131"/>
      <c r="E117" s="131"/>
      <c r="F117" s="32"/>
      <c r="G117" s="133"/>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ht="46.5" customHeight="1">
      <c r="A118" s="131"/>
      <c r="B118" s="131"/>
      <c r="C118" s="131"/>
      <c r="D118" s="131"/>
      <c r="E118" s="131"/>
      <c r="F118" s="32"/>
      <c r="G118" s="133"/>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ht="46.5" customHeight="1">
      <c r="A119" s="131"/>
      <c r="B119" s="131"/>
      <c r="C119" s="131"/>
      <c r="D119" s="131"/>
      <c r="E119" s="131"/>
      <c r="F119" s="32"/>
      <c r="G119" s="133"/>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row>
    <row r="120" spans="1:42" ht="46.5" customHeight="1">
      <c r="A120" s="131"/>
      <c r="B120" s="131"/>
      <c r="C120" s="131"/>
      <c r="D120" s="131"/>
      <c r="E120" s="131"/>
      <c r="F120" s="32"/>
      <c r="G120" s="133"/>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ht="46.5" customHeight="1">
      <c r="A121" s="131"/>
      <c r="B121" s="131"/>
      <c r="C121" s="131"/>
      <c r="D121" s="131"/>
      <c r="E121" s="131"/>
      <c r="F121" s="32"/>
      <c r="G121" s="133"/>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row>
    <row r="122" spans="1:42" ht="46.5" customHeight="1">
      <c r="A122" s="131"/>
      <c r="B122" s="131"/>
      <c r="C122" s="131"/>
      <c r="D122" s="131"/>
      <c r="E122" s="131"/>
      <c r="F122" s="32"/>
      <c r="G122" s="133"/>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ht="46.5" customHeight="1">
      <c r="A123" s="131"/>
      <c r="B123" s="131"/>
      <c r="C123" s="131"/>
      <c r="D123" s="131"/>
      <c r="E123" s="131"/>
      <c r="F123" s="32"/>
      <c r="G123" s="133"/>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row>
    <row r="124" spans="1:42" ht="46.5" customHeight="1">
      <c r="A124" s="131"/>
      <c r="B124" s="131"/>
      <c r="C124" s="131"/>
      <c r="D124" s="131"/>
      <c r="E124" s="131"/>
      <c r="F124" s="32"/>
      <c r="G124" s="133"/>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ht="46.5" customHeight="1">
      <c r="A125" s="131"/>
      <c r="B125" s="131"/>
      <c r="C125" s="131"/>
      <c r="D125" s="131"/>
      <c r="E125" s="131"/>
      <c r="F125" s="32"/>
      <c r="G125" s="133"/>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ht="46.5" customHeight="1">
      <c r="A126" s="131"/>
      <c r="B126" s="131"/>
      <c r="C126" s="131"/>
      <c r="D126" s="131"/>
      <c r="E126" s="131"/>
      <c r="F126" s="32"/>
      <c r="G126" s="13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ht="46.5" customHeight="1">
      <c r="A127" s="131"/>
      <c r="B127" s="131"/>
      <c r="C127" s="131"/>
      <c r="D127" s="131"/>
      <c r="E127" s="131"/>
      <c r="F127" s="32"/>
      <c r="G127" s="133"/>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row>
    <row r="128" spans="1:42" ht="46.5" customHeight="1">
      <c r="A128" s="131"/>
      <c r="B128" s="131"/>
      <c r="C128" s="131"/>
      <c r="D128" s="131"/>
      <c r="E128" s="131"/>
      <c r="F128" s="32"/>
      <c r="G128" s="133"/>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ht="46.5" customHeight="1">
      <c r="A129" s="131"/>
      <c r="B129" s="131"/>
      <c r="C129" s="131"/>
      <c r="D129" s="131"/>
      <c r="E129" s="131"/>
      <c r="F129" s="32"/>
      <c r="G129" s="133"/>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ht="46.5" customHeight="1">
      <c r="A130" s="131"/>
      <c r="B130" s="131"/>
      <c r="C130" s="131"/>
      <c r="D130" s="131"/>
      <c r="E130" s="131"/>
      <c r="F130" s="32"/>
      <c r="G130" s="133"/>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ht="46.5" customHeight="1">
      <c r="A131" s="131"/>
      <c r="B131" s="131"/>
      <c r="C131" s="131"/>
      <c r="D131" s="131"/>
      <c r="E131" s="131"/>
      <c r="F131" s="32"/>
      <c r="G131" s="133"/>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row>
    <row r="132" spans="1:42" ht="46.5" customHeight="1">
      <c r="A132" s="131"/>
      <c r="B132" s="131"/>
      <c r="C132" s="131"/>
      <c r="D132" s="131"/>
      <c r="E132" s="131"/>
      <c r="F132" s="32"/>
      <c r="G132" s="133"/>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ht="46.5" customHeight="1">
      <c r="A133" s="131"/>
      <c r="B133" s="131"/>
      <c r="C133" s="131"/>
      <c r="D133" s="131"/>
      <c r="E133" s="131"/>
      <c r="F133" s="32"/>
      <c r="G133" s="133"/>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row>
    <row r="134" spans="1:42" ht="46.5" customHeight="1">
      <c r="A134" s="131"/>
      <c r="B134" s="131"/>
      <c r="C134" s="131"/>
      <c r="D134" s="131"/>
      <c r="E134" s="131"/>
      <c r="F134" s="32"/>
      <c r="G134" s="133"/>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row>
    <row r="135" spans="1:42" ht="46.5" customHeight="1">
      <c r="A135" s="131"/>
      <c r="B135" s="131"/>
      <c r="C135" s="131"/>
      <c r="D135" s="131"/>
      <c r="E135" s="131"/>
      <c r="F135" s="32"/>
      <c r="G135" s="133"/>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row>
    <row r="136" spans="1:42" ht="46.5" customHeight="1">
      <c r="A136" s="131"/>
      <c r="B136" s="131"/>
      <c r="C136" s="131"/>
      <c r="D136" s="131"/>
      <c r="E136" s="131"/>
      <c r="F136" s="32"/>
      <c r="G136" s="133"/>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row>
    <row r="137" spans="1:42" ht="46.5" customHeight="1">
      <c r="A137" s="131"/>
      <c r="B137" s="131"/>
      <c r="C137" s="131"/>
      <c r="D137" s="131"/>
      <c r="E137" s="131"/>
      <c r="F137" s="32"/>
      <c r="G137" s="133"/>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row>
    <row r="138" spans="1:42" ht="46.5" customHeight="1">
      <c r="A138" s="131"/>
      <c r="B138" s="131"/>
      <c r="C138" s="131"/>
      <c r="D138" s="131"/>
      <c r="E138" s="131"/>
      <c r="F138" s="32"/>
      <c r="G138" s="133"/>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ht="46.5" customHeight="1">
      <c r="A139" s="131"/>
      <c r="B139" s="131"/>
      <c r="C139" s="131"/>
      <c r="D139" s="131"/>
      <c r="E139" s="131"/>
      <c r="F139" s="32"/>
      <c r="G139" s="133"/>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ht="46.5" customHeight="1">
      <c r="A140" s="131"/>
      <c r="B140" s="131"/>
      <c r="C140" s="131"/>
      <c r="D140" s="131"/>
      <c r="E140" s="131"/>
      <c r="F140" s="32"/>
      <c r="G140" s="133"/>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row>
    <row r="141" spans="1:42" ht="46.5" customHeight="1">
      <c r="A141" s="131"/>
      <c r="B141" s="131"/>
      <c r="C141" s="131"/>
      <c r="D141" s="131"/>
      <c r="E141" s="131"/>
      <c r="F141" s="32"/>
      <c r="G141" s="133"/>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row>
    <row r="142" spans="1:42" ht="46.5" customHeight="1">
      <c r="A142" s="131"/>
      <c r="B142" s="131"/>
      <c r="C142" s="131"/>
      <c r="D142" s="131"/>
      <c r="E142" s="131"/>
      <c r="F142" s="32"/>
      <c r="G142" s="133"/>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row>
    <row r="143" spans="1:42" ht="46.5" customHeight="1">
      <c r="A143" s="131"/>
      <c r="B143" s="131"/>
      <c r="C143" s="131"/>
      <c r="D143" s="131"/>
      <c r="E143" s="131"/>
      <c r="F143" s="32"/>
      <c r="G143" s="133"/>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row>
    <row r="144" spans="1:42" ht="46.5" customHeight="1">
      <c r="A144" s="131"/>
      <c r="B144" s="131"/>
      <c r="C144" s="131"/>
      <c r="D144" s="131"/>
      <c r="E144" s="131"/>
      <c r="F144" s="32"/>
      <c r="G144" s="133"/>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row>
    <row r="145" spans="1:42" ht="46.5" customHeight="1">
      <c r="A145" s="131"/>
      <c r="B145" s="131"/>
      <c r="C145" s="131"/>
      <c r="D145" s="131"/>
      <c r="E145" s="131"/>
      <c r="F145" s="32"/>
      <c r="G145" s="133"/>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row>
    <row r="146" spans="1:42" ht="46.5" customHeight="1">
      <c r="A146" s="131"/>
      <c r="B146" s="131"/>
      <c r="C146" s="131"/>
      <c r="D146" s="131"/>
      <c r="E146" s="131"/>
      <c r="F146" s="32"/>
      <c r="G146" s="133"/>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row>
    <row r="147" spans="1:42" ht="46.5" customHeight="1">
      <c r="A147" s="131"/>
      <c r="B147" s="131"/>
      <c r="C147" s="131"/>
      <c r="D147" s="131"/>
      <c r="E147" s="131"/>
      <c r="F147" s="32"/>
      <c r="G147" s="133"/>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row>
    <row r="148" spans="1:42" ht="46.5" customHeight="1">
      <c r="A148" s="131"/>
      <c r="B148" s="131"/>
      <c r="C148" s="131"/>
      <c r="D148" s="131"/>
      <c r="E148" s="131"/>
      <c r="F148" s="32"/>
      <c r="G148" s="133"/>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row>
    <row r="149" spans="1:42" ht="46.5" customHeight="1">
      <c r="A149" s="131"/>
      <c r="B149" s="131"/>
      <c r="C149" s="131"/>
      <c r="D149" s="131"/>
      <c r="E149" s="131"/>
      <c r="F149" s="32"/>
      <c r="G149" s="133"/>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row>
    <row r="150" spans="1:42" ht="46.5" customHeight="1">
      <c r="A150" s="131"/>
      <c r="B150" s="131"/>
      <c r="C150" s="131"/>
      <c r="D150" s="131"/>
      <c r="E150" s="131"/>
      <c r="F150" s="32"/>
      <c r="G150" s="133"/>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row>
    <row r="151" spans="1:42" ht="46.5" customHeight="1">
      <c r="A151" s="131"/>
      <c r="B151" s="131"/>
      <c r="C151" s="131"/>
      <c r="D151" s="131"/>
      <c r="E151" s="131"/>
      <c r="F151" s="32"/>
      <c r="G151" s="133"/>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row>
    <row r="152" spans="1:42" ht="46.5" customHeight="1">
      <c r="A152" s="131"/>
      <c r="B152" s="131"/>
      <c r="C152" s="131"/>
      <c r="D152" s="131"/>
      <c r="E152" s="131"/>
      <c r="F152" s="32"/>
      <c r="G152" s="133"/>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row>
    <row r="153" spans="1:42" ht="46.5" customHeight="1">
      <c r="A153" s="131"/>
      <c r="B153" s="131"/>
      <c r="C153" s="131"/>
      <c r="D153" s="131"/>
      <c r="E153" s="131"/>
      <c r="F153" s="32"/>
      <c r="G153" s="133"/>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row>
    <row r="154" spans="1:42" ht="46.5" customHeight="1">
      <c r="A154" s="131"/>
      <c r="B154" s="131"/>
      <c r="C154" s="131"/>
      <c r="D154" s="131"/>
      <c r="E154" s="131"/>
      <c r="F154" s="32"/>
      <c r="G154" s="133"/>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row>
    <row r="155" spans="1:42" ht="46.5" customHeight="1">
      <c r="A155" s="131"/>
      <c r="B155" s="131"/>
      <c r="C155" s="131"/>
      <c r="D155" s="131"/>
      <c r="E155" s="131"/>
      <c r="F155" s="32"/>
      <c r="G155" s="133"/>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row>
    <row r="156" spans="1:42" ht="46.5" customHeight="1">
      <c r="A156" s="131"/>
      <c r="B156" s="131"/>
      <c r="C156" s="131"/>
      <c r="D156" s="131"/>
      <c r="E156" s="131"/>
      <c r="F156" s="32"/>
      <c r="G156" s="133"/>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row>
    <row r="157" spans="1:42" ht="46.5" customHeight="1">
      <c r="A157" s="131"/>
      <c r="B157" s="131"/>
      <c r="C157" s="131"/>
      <c r="D157" s="131"/>
      <c r="E157" s="131"/>
      <c r="F157" s="32"/>
      <c r="G157" s="133"/>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row>
    <row r="158" spans="1:42" ht="46.5" customHeight="1">
      <c r="A158" s="131"/>
      <c r="B158" s="131"/>
      <c r="C158" s="131"/>
      <c r="D158" s="131"/>
      <c r="E158" s="131"/>
      <c r="F158" s="32"/>
      <c r="G158" s="133"/>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row>
    <row r="159" spans="1:42" ht="46.5" customHeight="1">
      <c r="A159" s="131"/>
      <c r="B159" s="131"/>
      <c r="C159" s="131"/>
      <c r="D159" s="131"/>
      <c r="E159" s="131"/>
      <c r="F159" s="32"/>
      <c r="G159" s="133"/>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row>
    <row r="160" spans="1:42" ht="46.5" customHeight="1">
      <c r="A160" s="131"/>
      <c r="B160" s="131"/>
      <c r="C160" s="131"/>
      <c r="D160" s="131"/>
      <c r="E160" s="131"/>
      <c r="F160" s="32"/>
      <c r="G160" s="133"/>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row>
    <row r="161" spans="1:42" ht="46.5" customHeight="1">
      <c r="A161" s="131"/>
      <c r="B161" s="131"/>
      <c r="C161" s="131"/>
      <c r="D161" s="131"/>
      <c r="E161" s="131"/>
      <c r="F161" s="32"/>
      <c r="G161" s="133"/>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row>
    <row r="162" spans="1:42" ht="46.5" customHeight="1">
      <c r="A162" s="131"/>
      <c r="B162" s="131"/>
      <c r="C162" s="131"/>
      <c r="D162" s="131"/>
      <c r="E162" s="131"/>
      <c r="F162" s="32"/>
      <c r="G162" s="133"/>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row>
    <row r="163" spans="1:42" ht="46.5" customHeight="1">
      <c r="A163" s="131"/>
      <c r="B163" s="131"/>
      <c r="C163" s="131"/>
      <c r="D163" s="131"/>
      <c r="E163" s="131"/>
      <c r="F163" s="32"/>
      <c r="G163" s="133"/>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row>
    <row r="164" spans="1:42" ht="46.5" customHeight="1">
      <c r="A164" s="131"/>
      <c r="B164" s="131"/>
      <c r="C164" s="131"/>
      <c r="D164" s="131"/>
      <c r="E164" s="131"/>
      <c r="F164" s="32"/>
      <c r="G164" s="133"/>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row>
    <row r="165" spans="1:42" ht="46.5" customHeight="1">
      <c r="A165" s="131"/>
      <c r="B165" s="131"/>
      <c r="C165" s="131"/>
      <c r="D165" s="131"/>
      <c r="E165" s="131"/>
      <c r="F165" s="32"/>
      <c r="G165" s="133"/>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row>
    <row r="166" spans="1:42" ht="46.5" customHeight="1">
      <c r="A166" s="131"/>
      <c r="B166" s="131"/>
      <c r="C166" s="131"/>
      <c r="D166" s="131"/>
      <c r="E166" s="131"/>
      <c r="F166" s="32"/>
      <c r="G166" s="133"/>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row>
    <row r="167" spans="1:42" ht="46.5" customHeight="1">
      <c r="A167" s="131"/>
      <c r="B167" s="131"/>
      <c r="C167" s="131"/>
      <c r="D167" s="131"/>
      <c r="E167" s="131"/>
      <c r="F167" s="32"/>
      <c r="G167" s="13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row>
    <row r="168" spans="1:42" ht="46.5" customHeight="1">
      <c r="A168" s="131"/>
      <c r="B168" s="131"/>
      <c r="C168" s="131"/>
      <c r="D168" s="131"/>
      <c r="E168" s="131"/>
      <c r="F168" s="32"/>
      <c r="G168" s="13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row>
    <row r="169" spans="1:42" ht="46.5" customHeight="1">
      <c r="A169" s="131"/>
      <c r="B169" s="131"/>
      <c r="C169" s="131"/>
      <c r="D169" s="131"/>
      <c r="E169" s="131"/>
      <c r="F169" s="32"/>
      <c r="G169" s="13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row>
    <row r="170" spans="1:42" ht="46.5" customHeight="1">
      <c r="A170" s="131"/>
      <c r="B170" s="131"/>
      <c r="C170" s="131"/>
      <c r="D170" s="131"/>
      <c r="E170" s="131"/>
      <c r="F170" s="32"/>
      <c r="G170" s="13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row>
    <row r="171" spans="1:42" ht="46.5" customHeight="1">
      <c r="A171" s="131"/>
      <c r="B171" s="131"/>
      <c r="C171" s="131"/>
      <c r="D171" s="131"/>
      <c r="E171" s="131"/>
      <c r="F171" s="32"/>
      <c r="G171" s="13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row>
    <row r="172" spans="1:42" ht="46.5" customHeight="1">
      <c r="A172" s="131"/>
      <c r="B172" s="131"/>
      <c r="C172" s="131"/>
      <c r="D172" s="131"/>
      <c r="E172" s="131"/>
      <c r="F172" s="32"/>
      <c r="G172" s="13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row>
    <row r="173" spans="1:42" ht="46.5" customHeight="1">
      <c r="A173" s="131"/>
      <c r="B173" s="131"/>
      <c r="C173" s="131"/>
      <c r="D173" s="131"/>
      <c r="E173" s="131"/>
      <c r="F173" s="32"/>
      <c r="G173" s="133"/>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row>
    <row r="174" spans="1:42" ht="46.5" customHeight="1">
      <c r="A174" s="131"/>
      <c r="B174" s="131"/>
      <c r="C174" s="131"/>
      <c r="D174" s="131"/>
      <c r="E174" s="131"/>
      <c r="F174" s="32"/>
      <c r="G174" s="133"/>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row>
    <row r="175" spans="1:42" ht="46.5" customHeight="1">
      <c r="A175" s="131"/>
      <c r="B175" s="131"/>
      <c r="C175" s="131"/>
      <c r="D175" s="131"/>
      <c r="E175" s="131"/>
      <c r="F175" s="32"/>
      <c r="G175" s="133"/>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row>
    <row r="176" spans="1:42" ht="46.5" customHeight="1">
      <c r="A176" s="131"/>
      <c r="B176" s="131"/>
      <c r="C176" s="131"/>
      <c r="D176" s="131"/>
      <c r="E176" s="131"/>
      <c r="F176" s="32"/>
      <c r="G176" s="133"/>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row>
    <row r="177" spans="1:42" ht="46.5" customHeight="1">
      <c r="A177" s="131"/>
      <c r="B177" s="131"/>
      <c r="C177" s="131"/>
      <c r="D177" s="131"/>
      <c r="E177" s="131"/>
      <c r="F177" s="32"/>
      <c r="G177" s="133"/>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row>
    <row r="178" spans="1:42" ht="46.5" customHeight="1">
      <c r="A178" s="131"/>
      <c r="B178" s="131"/>
      <c r="C178" s="131"/>
      <c r="D178" s="131"/>
      <c r="E178" s="131"/>
      <c r="F178" s="32"/>
      <c r="G178" s="133"/>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row>
    <row r="179" spans="1:42" ht="46.5" customHeight="1">
      <c r="A179" s="131"/>
      <c r="B179" s="131"/>
      <c r="C179" s="131"/>
      <c r="D179" s="131"/>
      <c r="E179" s="131"/>
      <c r="F179" s="32"/>
      <c r="G179" s="133"/>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row>
    <row r="180" spans="1:42" ht="46.5" customHeight="1">
      <c r="A180" s="131"/>
      <c r="B180" s="131"/>
      <c r="C180" s="131"/>
      <c r="D180" s="131"/>
      <c r="E180" s="131"/>
      <c r="F180" s="32"/>
      <c r="G180" s="133"/>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row>
    <row r="181" spans="1:42" ht="46.5" customHeight="1">
      <c r="A181" s="131"/>
      <c r="B181" s="131"/>
      <c r="C181" s="131"/>
      <c r="D181" s="131"/>
      <c r="E181" s="131"/>
      <c r="F181" s="32"/>
      <c r="G181" s="133"/>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row>
    <row r="182" spans="1:42" ht="46.5" customHeight="1">
      <c r="A182" s="131"/>
      <c r="B182" s="131"/>
      <c r="C182" s="131"/>
      <c r="D182" s="131"/>
      <c r="E182" s="131"/>
      <c r="F182" s="32"/>
      <c r="G182" s="133"/>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row>
    <row r="183" spans="1:42" ht="46.5" customHeight="1">
      <c r="A183" s="131"/>
      <c r="B183" s="131"/>
      <c r="C183" s="131"/>
      <c r="D183" s="131"/>
      <c r="E183" s="131"/>
      <c r="F183" s="32"/>
      <c r="G183" s="133"/>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row>
    <row r="184" spans="1:42" ht="46.5" customHeight="1">
      <c r="A184" s="131"/>
      <c r="B184" s="131"/>
      <c r="C184" s="131"/>
      <c r="D184" s="131"/>
      <c r="E184" s="131"/>
      <c r="F184" s="32"/>
      <c r="G184" s="133"/>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row>
    <row r="185" spans="1:42" ht="46.5" customHeight="1">
      <c r="A185" s="131"/>
      <c r="B185" s="131"/>
      <c r="C185" s="131"/>
      <c r="D185" s="131"/>
      <c r="E185" s="131"/>
      <c r="F185" s="32"/>
      <c r="G185" s="133"/>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row>
    <row r="186" spans="1:42" ht="46.5" customHeight="1">
      <c r="A186" s="131"/>
      <c r="B186" s="131"/>
      <c r="C186" s="131"/>
      <c r="D186" s="131"/>
      <c r="E186" s="131"/>
      <c r="F186" s="32"/>
      <c r="G186" s="133"/>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row>
    <row r="187" spans="1:42" ht="46.5" customHeight="1">
      <c r="A187" s="131"/>
      <c r="B187" s="131"/>
      <c r="C187" s="131"/>
      <c r="D187" s="131"/>
      <c r="E187" s="131"/>
      <c r="F187" s="32"/>
      <c r="G187" s="133"/>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row>
    <row r="188" spans="1:42" ht="46.5" customHeight="1">
      <c r="A188" s="131"/>
      <c r="B188" s="131"/>
      <c r="C188" s="131"/>
      <c r="D188" s="131"/>
      <c r="E188" s="131"/>
      <c r="F188" s="32"/>
      <c r="G188" s="133"/>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row>
    <row r="189" spans="1:42" ht="46.5" customHeight="1">
      <c r="A189" s="131"/>
      <c r="B189" s="131"/>
      <c r="C189" s="131"/>
      <c r="D189" s="131"/>
      <c r="E189" s="131"/>
      <c r="F189" s="32"/>
      <c r="G189" s="133"/>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row>
    <row r="190" spans="1:42" ht="46.5" customHeight="1">
      <c r="A190" s="131"/>
      <c r="B190" s="131"/>
      <c r="C190" s="131"/>
      <c r="D190" s="131"/>
      <c r="E190" s="131"/>
      <c r="F190" s="32"/>
      <c r="G190" s="133"/>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row>
    <row r="191" spans="1:42" ht="46.5" customHeight="1">
      <c r="A191" s="131"/>
      <c r="B191" s="131"/>
      <c r="C191" s="131"/>
      <c r="D191" s="131"/>
      <c r="E191" s="131"/>
      <c r="F191" s="32"/>
      <c r="G191" s="133"/>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row>
    <row r="192" spans="1:42" ht="46.5" customHeight="1">
      <c r="A192" s="131"/>
      <c r="B192" s="131"/>
      <c r="C192" s="131"/>
      <c r="D192" s="131"/>
      <c r="E192" s="131"/>
      <c r="F192" s="32"/>
      <c r="G192" s="133"/>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row>
    <row r="193" spans="1:42" ht="46.5" customHeight="1">
      <c r="A193" s="131"/>
      <c r="B193" s="131"/>
      <c r="C193" s="131"/>
      <c r="D193" s="131"/>
      <c r="E193" s="131"/>
      <c r="F193" s="32"/>
      <c r="G193" s="133"/>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row>
    <row r="194" spans="1:42" ht="46.5" customHeight="1">
      <c r="A194" s="131"/>
      <c r="B194" s="131"/>
      <c r="C194" s="131"/>
      <c r="D194" s="131"/>
      <c r="E194" s="131"/>
      <c r="F194" s="32"/>
      <c r="G194" s="133"/>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row>
    <row r="195" spans="1:42" ht="46.5" customHeight="1">
      <c r="A195" s="131"/>
      <c r="B195" s="131"/>
      <c r="C195" s="131"/>
      <c r="D195" s="131"/>
      <c r="E195" s="131"/>
      <c r="F195" s="32"/>
      <c r="G195" s="133"/>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row>
    <row r="196" spans="1:42" ht="46.5" customHeight="1">
      <c r="A196" s="131"/>
      <c r="B196" s="131"/>
      <c r="C196" s="131"/>
      <c r="D196" s="131"/>
      <c r="E196" s="131"/>
      <c r="F196" s="32"/>
      <c r="G196" s="133"/>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row>
    <row r="197" spans="1:42" ht="46.5" customHeight="1">
      <c r="A197" s="131"/>
      <c r="B197" s="131"/>
      <c r="C197" s="131"/>
      <c r="D197" s="131"/>
      <c r="E197" s="131"/>
      <c r="F197" s="32"/>
      <c r="G197" s="133"/>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row>
    <row r="198" spans="1:42" ht="46.5" customHeight="1">
      <c r="A198" s="131"/>
      <c r="B198" s="131"/>
      <c r="C198" s="131"/>
      <c r="D198" s="131"/>
      <c r="E198" s="131"/>
      <c r="F198" s="32"/>
      <c r="G198" s="133"/>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row>
    <row r="199" spans="1:42" ht="46.5" customHeight="1">
      <c r="A199" s="131"/>
      <c r="B199" s="131"/>
      <c r="C199" s="131"/>
      <c r="D199" s="131"/>
      <c r="E199" s="131"/>
      <c r="F199" s="32"/>
      <c r="G199" s="133"/>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row>
    <row r="200" spans="1:42" ht="46.5" customHeight="1">
      <c r="A200" s="131"/>
      <c r="B200" s="131"/>
      <c r="C200" s="131"/>
      <c r="D200" s="131"/>
      <c r="E200" s="131"/>
      <c r="F200" s="32"/>
      <c r="G200" s="133"/>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row>
    <row r="201" spans="1:42" ht="46.5" customHeight="1">
      <c r="A201" s="131"/>
      <c r="B201" s="131"/>
      <c r="C201" s="131"/>
      <c r="D201" s="131"/>
      <c r="E201" s="131"/>
      <c r="F201" s="32"/>
      <c r="G201" s="13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row>
    <row r="202" spans="1:42" ht="46.5" customHeight="1">
      <c r="A202" s="131"/>
      <c r="B202" s="131"/>
      <c r="C202" s="131"/>
      <c r="D202" s="131"/>
      <c r="E202" s="131"/>
      <c r="F202" s="32"/>
      <c r="G202" s="133"/>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row>
    <row r="203" spans="1:42" ht="46.5" customHeight="1">
      <c r="A203" s="131"/>
      <c r="B203" s="131"/>
      <c r="C203" s="131"/>
      <c r="D203" s="131"/>
      <c r="E203" s="131"/>
      <c r="F203" s="32"/>
      <c r="G203" s="133"/>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row>
    <row r="204" spans="1:42" ht="46.5" customHeight="1">
      <c r="A204" s="131"/>
      <c r="B204" s="131"/>
      <c r="C204" s="131"/>
      <c r="D204" s="131"/>
      <c r="E204" s="131"/>
      <c r="F204" s="32"/>
      <c r="G204" s="13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row>
    <row r="205" spans="1:42" ht="46.5" customHeight="1">
      <c r="A205" s="131"/>
      <c r="B205" s="131"/>
      <c r="C205" s="131"/>
      <c r="D205" s="131"/>
      <c r="E205" s="131"/>
      <c r="F205" s="32"/>
      <c r="G205" s="133"/>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row>
    <row r="206" spans="1:42" ht="46.5" customHeight="1">
      <c r="A206" s="131"/>
      <c r="B206" s="131"/>
      <c r="C206" s="131"/>
      <c r="D206" s="131"/>
      <c r="E206" s="131"/>
      <c r="F206" s="32"/>
      <c r="G206" s="133"/>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row>
    <row r="207" spans="1:42" ht="46.5" customHeight="1">
      <c r="A207" s="131"/>
      <c r="B207" s="131"/>
      <c r="C207" s="131"/>
      <c r="D207" s="131"/>
      <c r="E207" s="131"/>
      <c r="F207" s="32"/>
      <c r="G207" s="133"/>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row>
    <row r="208" spans="1:42" ht="46.5" customHeight="1">
      <c r="A208" s="131"/>
      <c r="B208" s="131"/>
      <c r="C208" s="131"/>
      <c r="D208" s="131"/>
      <c r="E208" s="131"/>
      <c r="F208" s="32"/>
      <c r="G208" s="133"/>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row>
    <row r="209" spans="1:42" ht="46.5" customHeight="1">
      <c r="A209" s="131"/>
      <c r="B209" s="131"/>
      <c r="C209" s="131"/>
      <c r="D209" s="131"/>
      <c r="E209" s="131"/>
      <c r="F209" s="32"/>
      <c r="G209" s="133"/>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row>
    <row r="210" spans="1:42" ht="46.5" customHeight="1">
      <c r="A210" s="131"/>
      <c r="B210" s="131"/>
      <c r="C210" s="131"/>
      <c r="D210" s="131"/>
      <c r="E210" s="131"/>
      <c r="F210" s="32"/>
      <c r="G210" s="133"/>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row>
    <row r="211" spans="1:42" ht="46.5" customHeight="1">
      <c r="A211" s="131"/>
      <c r="B211" s="131"/>
      <c r="C211" s="131"/>
      <c r="D211" s="131"/>
      <c r="E211" s="131"/>
      <c r="F211" s="32"/>
      <c r="G211" s="133"/>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row>
    <row r="212" spans="1:42" ht="46.5" customHeight="1">
      <c r="A212" s="131"/>
      <c r="B212" s="131"/>
      <c r="C212" s="131"/>
      <c r="D212" s="131"/>
      <c r="E212" s="131"/>
      <c r="F212" s="32"/>
      <c r="G212" s="133"/>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row>
    <row r="213" spans="1:42" ht="46.5" customHeight="1">
      <c r="A213" s="131"/>
      <c r="B213" s="131"/>
      <c r="C213" s="131"/>
      <c r="D213" s="131"/>
      <c r="E213" s="131"/>
      <c r="F213" s="32"/>
      <c r="G213" s="133"/>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ht="46.5" customHeight="1">
      <c r="A214" s="131"/>
      <c r="B214" s="131"/>
      <c r="C214" s="131"/>
      <c r="D214" s="131"/>
      <c r="E214" s="131"/>
      <c r="F214" s="32"/>
      <c r="G214" s="133"/>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row>
    <row r="215" spans="1:42" ht="46.5" customHeight="1">
      <c r="A215" s="131"/>
      <c r="B215" s="131"/>
      <c r="C215" s="131"/>
      <c r="D215" s="131"/>
      <c r="E215" s="131"/>
      <c r="F215" s="32"/>
      <c r="G215" s="133"/>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ht="46.5" customHeight="1">
      <c r="A216" s="131"/>
      <c r="B216" s="131"/>
      <c r="C216" s="131"/>
      <c r="D216" s="131"/>
      <c r="E216" s="131"/>
      <c r="F216" s="32"/>
      <c r="G216" s="133"/>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row>
    <row r="217" spans="1:42" ht="46.5" customHeight="1">
      <c r="A217" s="131"/>
      <c r="B217" s="131"/>
      <c r="C217" s="131"/>
      <c r="D217" s="131"/>
      <c r="E217" s="131"/>
      <c r="F217" s="32"/>
      <c r="G217" s="133"/>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ht="46.5" customHeight="1">
      <c r="A218" s="131"/>
      <c r="B218" s="131"/>
      <c r="C218" s="131"/>
      <c r="D218" s="131"/>
      <c r="E218" s="131"/>
      <c r="F218" s="32"/>
      <c r="G218" s="133"/>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row>
    <row r="219" spans="1:42" ht="46.5" customHeight="1">
      <c r="A219" s="131"/>
      <c r="B219" s="131"/>
      <c r="C219" s="131"/>
      <c r="D219" s="131"/>
      <c r="E219" s="131"/>
      <c r="F219" s="32"/>
      <c r="G219" s="133"/>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row>
    <row r="220" spans="1:42" ht="46.5" customHeight="1">
      <c r="A220" s="131"/>
      <c r="B220" s="131"/>
      <c r="C220" s="131"/>
      <c r="D220" s="131"/>
      <c r="E220" s="131"/>
      <c r="F220" s="32"/>
      <c r="G220" s="133"/>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row>
    <row r="221" spans="1:42" ht="46.5" customHeight="1">
      <c r="A221" s="131"/>
      <c r="B221" s="131"/>
      <c r="C221" s="131"/>
      <c r="D221" s="131"/>
      <c r="E221" s="131"/>
      <c r="F221" s="32"/>
      <c r="G221" s="133"/>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row>
    <row r="222" spans="1:42" ht="46.5" customHeight="1">
      <c r="A222" s="131"/>
      <c r="B222" s="131"/>
      <c r="C222" s="131"/>
      <c r="D222" s="131"/>
      <c r="E222" s="131"/>
      <c r="F222" s="32"/>
      <c r="G222" s="133"/>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row>
    <row r="223" spans="1:42" ht="46.5" customHeight="1">
      <c r="A223" s="131"/>
      <c r="B223" s="131"/>
      <c r="C223" s="131"/>
      <c r="D223" s="131"/>
      <c r="E223" s="131"/>
      <c r="F223" s="32"/>
      <c r="G223" s="133"/>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row>
    <row r="224" spans="1:42" ht="46.5" customHeight="1">
      <c r="A224" s="131"/>
      <c r="B224" s="131"/>
      <c r="C224" s="131"/>
      <c r="D224" s="131"/>
      <c r="E224" s="131"/>
      <c r="F224" s="32"/>
      <c r="G224" s="133"/>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row>
    <row r="225" spans="1:42" ht="46.5" customHeight="1">
      <c r="A225" s="131"/>
      <c r="B225" s="131"/>
      <c r="C225" s="131"/>
      <c r="D225" s="131"/>
      <c r="E225" s="131"/>
      <c r="F225" s="32"/>
      <c r="G225" s="133"/>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row>
    <row r="226" spans="1:42" ht="46.5" customHeight="1">
      <c r="A226" s="131"/>
      <c r="B226" s="131"/>
      <c r="C226" s="131"/>
      <c r="D226" s="131"/>
      <c r="E226" s="131"/>
      <c r="F226" s="32"/>
      <c r="G226" s="133"/>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row>
    <row r="227" spans="1:42" ht="46.5" customHeight="1">
      <c r="A227" s="131"/>
      <c r="B227" s="131"/>
      <c r="C227" s="131"/>
      <c r="D227" s="131"/>
      <c r="E227" s="131"/>
      <c r="F227" s="32"/>
      <c r="G227" s="133"/>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row>
    <row r="228" spans="1:42" ht="46.5" customHeight="1">
      <c r="A228" s="131"/>
      <c r="B228" s="131"/>
      <c r="C228" s="131"/>
      <c r="D228" s="131"/>
      <c r="E228" s="131"/>
      <c r="F228" s="32"/>
      <c r="G228" s="133"/>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row>
    <row r="229" spans="1:42" ht="46.5" customHeight="1">
      <c r="A229" s="131"/>
      <c r="B229" s="131"/>
      <c r="C229" s="131"/>
      <c r="D229" s="131"/>
      <c r="E229" s="131"/>
      <c r="F229" s="32"/>
      <c r="G229" s="133"/>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row>
    <row r="230" spans="1:42" ht="46.5" customHeight="1">
      <c r="A230" s="131"/>
      <c r="B230" s="131"/>
      <c r="C230" s="131"/>
      <c r="D230" s="131"/>
      <c r="E230" s="131"/>
      <c r="F230" s="32"/>
      <c r="G230" s="133"/>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row>
    <row r="231" spans="1:42" ht="46.5" customHeight="1">
      <c r="A231" s="131"/>
      <c r="B231" s="131"/>
      <c r="C231" s="131"/>
      <c r="D231" s="131"/>
      <c r="E231" s="131"/>
      <c r="F231" s="32"/>
      <c r="G231" s="133"/>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row>
    <row r="232" spans="1:42" ht="46.5" customHeight="1">
      <c r="A232" s="131"/>
      <c r="B232" s="131"/>
      <c r="C232" s="131"/>
      <c r="D232" s="131"/>
      <c r="E232" s="131"/>
      <c r="F232" s="32"/>
      <c r="G232" s="133"/>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row>
    <row r="233" spans="1:42" ht="46.5" customHeight="1">
      <c r="A233" s="131"/>
      <c r="B233" s="131"/>
      <c r="C233" s="131"/>
      <c r="D233" s="131"/>
      <c r="E233" s="131"/>
      <c r="F233" s="32"/>
      <c r="G233" s="133"/>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row>
    <row r="234" spans="1:42" ht="46.5" customHeight="1">
      <c r="A234" s="131"/>
      <c r="B234" s="131"/>
      <c r="C234" s="131"/>
      <c r="D234" s="131"/>
      <c r="E234" s="131"/>
      <c r="F234" s="32"/>
      <c r="G234" s="133"/>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row>
    <row r="235" spans="1:42" ht="46.5" customHeight="1">
      <c r="A235" s="131"/>
      <c r="B235" s="131"/>
      <c r="C235" s="131"/>
      <c r="D235" s="131"/>
      <c r="E235" s="131"/>
      <c r="F235" s="32"/>
      <c r="G235" s="133"/>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row>
    <row r="236" spans="1:42" ht="46.5" customHeight="1">
      <c r="A236" s="131"/>
      <c r="B236" s="131"/>
      <c r="C236" s="131"/>
      <c r="D236" s="131"/>
      <c r="E236" s="131"/>
      <c r="F236" s="32"/>
      <c r="G236" s="133"/>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row>
    <row r="237" spans="1:42" ht="46.5" customHeight="1">
      <c r="A237" s="131"/>
      <c r="B237" s="131"/>
      <c r="C237" s="131"/>
      <c r="D237" s="131"/>
      <c r="E237" s="131"/>
      <c r="F237" s="32"/>
      <c r="G237" s="133"/>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row>
    <row r="238" spans="1:42" ht="46.5" customHeight="1">
      <c r="A238" s="131"/>
      <c r="B238" s="131"/>
      <c r="C238" s="131"/>
      <c r="D238" s="131"/>
      <c r="E238" s="131"/>
      <c r="F238" s="32"/>
      <c r="G238" s="133"/>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row>
    <row r="239" spans="1:42" ht="46.5" customHeight="1">
      <c r="A239" s="131"/>
      <c r="B239" s="131"/>
      <c r="C239" s="131"/>
      <c r="D239" s="131"/>
      <c r="E239" s="131"/>
      <c r="F239" s="32"/>
      <c r="G239" s="133"/>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row>
    <row r="240" spans="1:42" ht="46.5" customHeight="1">
      <c r="A240" s="131"/>
      <c r="B240" s="131"/>
      <c r="C240" s="131"/>
      <c r="D240" s="131"/>
      <c r="E240" s="131"/>
      <c r="F240" s="32"/>
      <c r="G240" s="133"/>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row>
    <row r="241" spans="1:42" ht="46.5" customHeight="1">
      <c r="A241" s="131"/>
      <c r="B241" s="131"/>
      <c r="C241" s="131"/>
      <c r="D241" s="131"/>
      <c r="E241" s="131"/>
      <c r="F241" s="32"/>
      <c r="G241" s="133"/>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row>
    <row r="242" spans="1:42" ht="46.5" customHeight="1">
      <c r="A242" s="131"/>
      <c r="B242" s="131"/>
      <c r="C242" s="131"/>
      <c r="D242" s="131"/>
      <c r="E242" s="131"/>
      <c r="F242" s="32"/>
      <c r="G242" s="133"/>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row>
    <row r="243" spans="1:42" ht="46.5" customHeight="1">
      <c r="A243" s="131"/>
      <c r="B243" s="131"/>
      <c r="C243" s="131"/>
      <c r="D243" s="131"/>
      <c r="E243" s="131"/>
      <c r="F243" s="32"/>
      <c r="G243" s="133"/>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row>
    <row r="244" spans="1:42" ht="46.5" customHeight="1">
      <c r="A244" s="131"/>
      <c r="B244" s="131"/>
      <c r="C244" s="131"/>
      <c r="D244" s="131"/>
      <c r="E244" s="131"/>
      <c r="F244" s="32"/>
      <c r="G244" s="133"/>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row>
    <row r="245" spans="1:42" ht="46.5" customHeight="1">
      <c r="A245" s="131"/>
      <c r="B245" s="131"/>
      <c r="C245" s="131"/>
      <c r="D245" s="131"/>
      <c r="E245" s="131"/>
      <c r="F245" s="32"/>
      <c r="G245" s="133"/>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row>
    <row r="246" spans="1:42" ht="46.5" customHeight="1">
      <c r="A246" s="131"/>
      <c r="B246" s="131"/>
      <c r="C246" s="131"/>
      <c r="D246" s="131"/>
      <c r="E246" s="131"/>
      <c r="F246" s="32"/>
      <c r="G246" s="133"/>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row>
    <row r="247" spans="1:42" ht="46.5" customHeight="1">
      <c r="A247" s="131"/>
      <c r="B247" s="131"/>
      <c r="C247" s="131"/>
      <c r="D247" s="131"/>
      <c r="E247" s="131"/>
      <c r="F247" s="32"/>
      <c r="G247" s="133"/>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row>
    <row r="248" spans="1:42" ht="46.5" customHeight="1">
      <c r="A248" s="131"/>
      <c r="B248" s="131"/>
      <c r="C248" s="131"/>
      <c r="D248" s="131"/>
      <c r="E248" s="131"/>
      <c r="F248" s="32"/>
      <c r="G248" s="133"/>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row>
    <row r="249" spans="1:42" ht="46.5" customHeight="1">
      <c r="A249" s="131"/>
      <c r="B249" s="131"/>
      <c r="C249" s="131"/>
      <c r="D249" s="131"/>
      <c r="E249" s="131"/>
      <c r="F249" s="32"/>
      <c r="G249" s="133"/>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ht="46.5" customHeight="1">
      <c r="A250" s="131"/>
      <c r="B250" s="131"/>
      <c r="C250" s="131"/>
      <c r="D250" s="131"/>
      <c r="E250" s="131"/>
      <c r="F250" s="32"/>
      <c r="G250" s="133"/>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row>
    <row r="251" spans="1:42" ht="46.5" customHeight="1">
      <c r="A251" s="131"/>
      <c r="B251" s="131"/>
      <c r="C251" s="131"/>
      <c r="D251" s="131"/>
      <c r="E251" s="131"/>
      <c r="F251" s="32"/>
      <c r="G251" s="133"/>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row>
    <row r="252" spans="1:42" ht="46.5" customHeight="1">
      <c r="A252" s="131"/>
      <c r="B252" s="131"/>
      <c r="C252" s="131"/>
      <c r="D252" s="131"/>
      <c r="E252" s="131"/>
      <c r="F252" s="32"/>
      <c r="G252" s="133"/>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row>
    <row r="253" spans="1:42" ht="46.5" customHeight="1">
      <c r="A253" s="131"/>
      <c r="B253" s="131"/>
      <c r="C253" s="131"/>
      <c r="D253" s="131"/>
      <c r="E253" s="131"/>
      <c r="F253" s="32"/>
      <c r="G253" s="133"/>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row>
    <row r="254" spans="1:42" ht="46.5" customHeight="1">
      <c r="A254" s="131"/>
      <c r="B254" s="131"/>
      <c r="C254" s="131"/>
      <c r="D254" s="131"/>
      <c r="E254" s="131"/>
      <c r="F254" s="32"/>
      <c r="G254" s="133"/>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row>
    <row r="255" spans="1:42" ht="46.5" customHeight="1">
      <c r="A255" s="131"/>
      <c r="B255" s="131"/>
      <c r="C255" s="131"/>
      <c r="D255" s="131"/>
      <c r="E255" s="131"/>
      <c r="F255" s="32"/>
      <c r="G255" s="133"/>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row>
    <row r="256" spans="1:42" ht="46.5" customHeight="1">
      <c r="A256" s="131"/>
      <c r="B256" s="131"/>
      <c r="C256" s="131"/>
      <c r="D256" s="131"/>
      <c r="E256" s="131"/>
      <c r="F256" s="32"/>
      <c r="G256" s="133"/>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row>
    <row r="257" spans="1:42" ht="46.5" customHeight="1">
      <c r="A257" s="131"/>
      <c r="B257" s="131"/>
      <c r="C257" s="131"/>
      <c r="D257" s="131"/>
      <c r="E257" s="131"/>
      <c r="F257" s="32"/>
      <c r="G257" s="133"/>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row>
    <row r="258" spans="1:42" ht="46.5" customHeight="1">
      <c r="A258" s="131"/>
      <c r="B258" s="131"/>
      <c r="C258" s="131"/>
      <c r="D258" s="131"/>
      <c r="E258" s="131"/>
      <c r="F258" s="32"/>
      <c r="G258" s="133"/>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row>
    <row r="259" spans="1:42" ht="15.75" customHeight="1"/>
    <row r="260" spans="1:42" ht="15.75" customHeight="1"/>
    <row r="261" spans="1:42" ht="15.75" customHeight="1"/>
    <row r="262" spans="1:42" ht="15.75" customHeight="1"/>
    <row r="263" spans="1:42" ht="15.75" customHeight="1"/>
    <row r="264" spans="1:42" ht="15.75" customHeight="1"/>
    <row r="265" spans="1:42" ht="15.75" customHeight="1"/>
    <row r="266" spans="1:42" ht="15.75" customHeight="1"/>
    <row r="267" spans="1:42" ht="15.75" customHeight="1"/>
    <row r="268" spans="1:42" ht="15.75" customHeight="1"/>
    <row r="269" spans="1:42" ht="15.75" customHeight="1"/>
    <row r="270" spans="1:42" ht="15.75" customHeight="1"/>
    <row r="271" spans="1:42" ht="15.75" customHeight="1"/>
    <row r="272" spans="1:4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0:BH58"/>
  <mergeCells count="56">
    <mergeCell ref="A47:A49"/>
    <mergeCell ref="B47:B49"/>
    <mergeCell ref="C47:C49"/>
    <mergeCell ref="A53:A55"/>
    <mergeCell ref="B53:B55"/>
    <mergeCell ref="C53:C55"/>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2:A23"/>
    <mergeCell ref="B22:B23"/>
    <mergeCell ref="C22:C23"/>
    <mergeCell ref="A25:A26"/>
    <mergeCell ref="B25:B26"/>
    <mergeCell ref="C25:C26"/>
    <mergeCell ref="A13:A15"/>
    <mergeCell ref="B13:B15"/>
    <mergeCell ref="C13:C15"/>
    <mergeCell ref="A17:A21"/>
    <mergeCell ref="B17:B21"/>
    <mergeCell ref="C17:C21"/>
    <mergeCell ref="C5:AP5"/>
    <mergeCell ref="AO9:AP9"/>
    <mergeCell ref="AQ9:AR9"/>
    <mergeCell ref="C6:AP6"/>
    <mergeCell ref="C7:AP7"/>
    <mergeCell ref="C8:AP8"/>
    <mergeCell ref="AQ8:AR8"/>
    <mergeCell ref="S9:X9"/>
    <mergeCell ref="AK9:AL9"/>
    <mergeCell ref="AM9:AN9"/>
    <mergeCell ref="C1:AM4"/>
    <mergeCell ref="AN1:AP1"/>
    <mergeCell ref="AN2:AP2"/>
    <mergeCell ref="AN3:AP3"/>
    <mergeCell ref="AN4:AP4"/>
    <mergeCell ref="A5:B5"/>
    <mergeCell ref="A6:B6"/>
    <mergeCell ref="A7:B7"/>
    <mergeCell ref="A8:B8"/>
    <mergeCell ref="A1:B4"/>
  </mergeCells>
  <conditionalFormatting sqref="I16 I22 I24 I47 I52:I53 I56 Z16 Z47:Z49 Z52:Z56 Z58">
    <cfRule type="cellIs" dxfId="714" priority="1" operator="equal">
      <formula>"Muy Alta"</formula>
    </cfRule>
  </conditionalFormatting>
  <conditionalFormatting sqref="I16 I22 I24 I47 I52:I53 I56 Z16 Z47:Z49 Z52:Z56 Z58">
    <cfRule type="cellIs" dxfId="713" priority="2" operator="equal">
      <formula>"Alta"</formula>
    </cfRule>
  </conditionalFormatting>
  <conditionalFormatting sqref="I16 I22 I24 I47 I52:I53 I56 Z16 Z47:Z49 Z52:Z56 Z58">
    <cfRule type="cellIs" dxfId="712" priority="3" operator="equal">
      <formula>"Media"</formula>
    </cfRule>
  </conditionalFormatting>
  <conditionalFormatting sqref="I16 I22 I24 I47 I52:I53 I56 Z16 Z47:Z49 Z52:Z56 Z58">
    <cfRule type="cellIs" dxfId="711" priority="4" operator="equal">
      <formula>"Baja"</formula>
    </cfRule>
  </conditionalFormatting>
  <conditionalFormatting sqref="I16 I22 I24 I47 I52:I53 I56 Z16 Z47:Z49 Z52:Z56 Z58">
    <cfRule type="cellIs" dxfId="710" priority="5" operator="equal">
      <formula>"Muy Baja"</formula>
    </cfRule>
  </conditionalFormatting>
  <conditionalFormatting sqref="M16 M22 M24 M47 M52:M53 M56 AB13:AB58">
    <cfRule type="cellIs" dxfId="709" priority="6" operator="equal">
      <formula>"Catastrófico"</formula>
    </cfRule>
  </conditionalFormatting>
  <conditionalFormatting sqref="M16 M22 M24 M47 M52:M53 M56 AB13:AB58">
    <cfRule type="cellIs" dxfId="708" priority="7" operator="equal">
      <formula>"Mayor"</formula>
    </cfRule>
  </conditionalFormatting>
  <conditionalFormatting sqref="M16 M22 M24 M47 M52:M53 M56 AB13:AB58">
    <cfRule type="cellIs" dxfId="707" priority="8" operator="equal">
      <formula>"Moderado"</formula>
    </cfRule>
  </conditionalFormatting>
  <conditionalFormatting sqref="M16 M22 M24 M47 M52:M53 M56 AB13:AB58">
    <cfRule type="cellIs" dxfId="706" priority="9" operator="equal">
      <formula>"Menor"</formula>
    </cfRule>
  </conditionalFormatting>
  <conditionalFormatting sqref="M16 M22 M24 M47 M52:M53 M56 AB13:AB58">
    <cfRule type="cellIs" dxfId="705" priority="10" operator="equal">
      <formula>"Leve"</formula>
    </cfRule>
  </conditionalFormatting>
  <conditionalFormatting sqref="O16 O22 O24 O47 O52:O53 O56 AD16 AD47:AD49 AD52:AD56 AD58">
    <cfRule type="cellIs" dxfId="704" priority="11" operator="equal">
      <formula>"Extremo"</formula>
    </cfRule>
  </conditionalFormatting>
  <conditionalFormatting sqref="O16 O22 O24 O47 O52:O53 O56 AD16 AD47:AD49 AD52:AD56 AD58">
    <cfRule type="cellIs" dxfId="703" priority="12" operator="equal">
      <formula>"Alto"</formula>
    </cfRule>
  </conditionalFormatting>
  <conditionalFormatting sqref="O16 O22 O24 O47 O52:O53 O56 AD16 AD47:AD49 AD52:AD56 AD58">
    <cfRule type="cellIs" dxfId="702" priority="13" operator="equal">
      <formula>"Moderado"</formula>
    </cfRule>
  </conditionalFormatting>
  <conditionalFormatting sqref="O16 O22 O24 O47 O52:O53 O56 AD16 AD47:AD49 AD52:AD56 AD58">
    <cfRule type="cellIs" dxfId="701" priority="14" operator="equal">
      <formula>"Bajo"</formula>
    </cfRule>
  </conditionalFormatting>
  <conditionalFormatting sqref="Z22:Z24">
    <cfRule type="cellIs" dxfId="700" priority="15" operator="equal">
      <formula>"Muy Alta"</formula>
    </cfRule>
  </conditionalFormatting>
  <conditionalFormatting sqref="Z22:Z24">
    <cfRule type="cellIs" dxfId="699" priority="16" operator="equal">
      <formula>"Alta"</formula>
    </cfRule>
  </conditionalFormatting>
  <conditionalFormatting sqref="Z22:Z24">
    <cfRule type="cellIs" dxfId="698" priority="17" operator="equal">
      <formula>"Media"</formula>
    </cfRule>
  </conditionalFormatting>
  <conditionalFormatting sqref="Z22:Z24">
    <cfRule type="cellIs" dxfId="697" priority="18" operator="equal">
      <formula>"Baja"</formula>
    </cfRule>
  </conditionalFormatting>
  <conditionalFormatting sqref="Z22:Z24">
    <cfRule type="cellIs" dxfId="696" priority="19" operator="equal">
      <formula>"Muy Baja"</formula>
    </cfRule>
  </conditionalFormatting>
  <conditionalFormatting sqref="AD22:AD24">
    <cfRule type="cellIs" dxfId="695" priority="20" operator="equal">
      <formula>"Extremo"</formula>
    </cfRule>
  </conditionalFormatting>
  <conditionalFormatting sqref="AD22:AD24">
    <cfRule type="cellIs" dxfId="694" priority="21" operator="equal">
      <formula>"Alto"</formula>
    </cfRule>
  </conditionalFormatting>
  <conditionalFormatting sqref="AD22:AD24">
    <cfRule type="cellIs" dxfId="693" priority="22" operator="equal">
      <formula>"Moderado"</formula>
    </cfRule>
  </conditionalFormatting>
  <conditionalFormatting sqref="AD22:AD24">
    <cfRule type="cellIs" dxfId="692" priority="23" operator="equal">
      <formula>"Bajo"</formula>
    </cfRule>
  </conditionalFormatting>
  <conditionalFormatting sqref="L16 L22 L24 L47 L52:L53 L56">
    <cfRule type="containsText" dxfId="691" priority="24" operator="containsText" text="❌">
      <formula>NOT(ISERROR(SEARCH(("❌"),(L16))))</formula>
    </cfRule>
  </conditionalFormatting>
  <conditionalFormatting sqref="M27">
    <cfRule type="cellIs" dxfId="690" priority="25" operator="equal">
      <formula>"Catastrófico"</formula>
    </cfRule>
  </conditionalFormatting>
  <conditionalFormatting sqref="M27">
    <cfRule type="cellIs" dxfId="689" priority="26" operator="equal">
      <formula>"Mayor"</formula>
    </cfRule>
  </conditionalFormatting>
  <conditionalFormatting sqref="M27">
    <cfRule type="cellIs" dxfId="688" priority="27" operator="equal">
      <formula>"Moderado"</formula>
    </cfRule>
  </conditionalFormatting>
  <conditionalFormatting sqref="M27">
    <cfRule type="cellIs" dxfId="687" priority="28" operator="equal">
      <formula>"Menor"</formula>
    </cfRule>
  </conditionalFormatting>
  <conditionalFormatting sqref="M27">
    <cfRule type="cellIs" dxfId="686" priority="29" operator="equal">
      <formula>"Leve"</formula>
    </cfRule>
  </conditionalFormatting>
  <conditionalFormatting sqref="O27">
    <cfRule type="cellIs" dxfId="685" priority="30" operator="equal">
      <formula>"Extremo"</formula>
    </cfRule>
  </conditionalFormatting>
  <conditionalFormatting sqref="O27">
    <cfRule type="cellIs" dxfId="684" priority="31" operator="equal">
      <formula>"Alto"</formula>
    </cfRule>
  </conditionalFormatting>
  <conditionalFormatting sqref="O27">
    <cfRule type="cellIs" dxfId="683" priority="32" operator="equal">
      <formula>"Moderado"</formula>
    </cfRule>
  </conditionalFormatting>
  <conditionalFormatting sqref="O27">
    <cfRule type="cellIs" dxfId="682" priority="33" operator="equal">
      <formula>"Bajo"</formula>
    </cfRule>
  </conditionalFormatting>
  <conditionalFormatting sqref="Z27:Z29">
    <cfRule type="cellIs" dxfId="681" priority="34" operator="equal">
      <formula>"Muy Alta"</formula>
    </cfRule>
  </conditionalFormatting>
  <conditionalFormatting sqref="Z27:Z29">
    <cfRule type="cellIs" dxfId="680" priority="35" operator="equal">
      <formula>"Alta"</formula>
    </cfRule>
  </conditionalFormatting>
  <conditionalFormatting sqref="Z27:Z29">
    <cfRule type="cellIs" dxfId="679" priority="36" operator="equal">
      <formula>"Media"</formula>
    </cfRule>
  </conditionalFormatting>
  <conditionalFormatting sqref="Z27:Z29">
    <cfRule type="cellIs" dxfId="678" priority="37" operator="equal">
      <formula>"Baja"</formula>
    </cfRule>
  </conditionalFormatting>
  <conditionalFormatting sqref="Z27:Z29">
    <cfRule type="cellIs" dxfId="677" priority="38" operator="equal">
      <formula>"Muy Baja"</formula>
    </cfRule>
  </conditionalFormatting>
  <conditionalFormatting sqref="AD27:AD29">
    <cfRule type="cellIs" dxfId="676" priority="39" operator="equal">
      <formula>"Extremo"</formula>
    </cfRule>
  </conditionalFormatting>
  <conditionalFormatting sqref="AD27:AD29">
    <cfRule type="cellIs" dxfId="675" priority="40" operator="equal">
      <formula>"Alto"</formula>
    </cfRule>
  </conditionalFormatting>
  <conditionalFormatting sqref="AD27:AD29">
    <cfRule type="cellIs" dxfId="674" priority="41" operator="equal">
      <formula>"Moderado"</formula>
    </cfRule>
  </conditionalFormatting>
  <conditionalFormatting sqref="AD27:AD29">
    <cfRule type="cellIs" dxfId="673" priority="42" operator="equal">
      <formula>"Bajo"</formula>
    </cfRule>
  </conditionalFormatting>
  <conditionalFormatting sqref="L27">
    <cfRule type="containsText" dxfId="672" priority="43" operator="containsText" text="❌">
      <formula>NOT(ISERROR(SEARCH(("❌"),(L27))))</formula>
    </cfRule>
  </conditionalFormatting>
  <conditionalFormatting sqref="I13">
    <cfRule type="cellIs" dxfId="671" priority="44" operator="equal">
      <formula>"Muy Alta"</formula>
    </cfRule>
  </conditionalFormatting>
  <conditionalFormatting sqref="I13">
    <cfRule type="cellIs" dxfId="670" priority="45" operator="equal">
      <formula>"Alta"</formula>
    </cfRule>
  </conditionalFormatting>
  <conditionalFormatting sqref="I13">
    <cfRule type="cellIs" dxfId="669" priority="46" operator="equal">
      <formula>"Media"</formula>
    </cfRule>
  </conditionalFormatting>
  <conditionalFormatting sqref="I13">
    <cfRule type="cellIs" dxfId="668" priority="47" operator="equal">
      <formula>"Baja"</formula>
    </cfRule>
  </conditionalFormatting>
  <conditionalFormatting sqref="I13">
    <cfRule type="cellIs" dxfId="667" priority="48" operator="equal">
      <formula>"Muy Baja"</formula>
    </cfRule>
  </conditionalFormatting>
  <conditionalFormatting sqref="M13">
    <cfRule type="cellIs" dxfId="666" priority="49" operator="equal">
      <formula>"Catastrófico"</formula>
    </cfRule>
  </conditionalFormatting>
  <conditionalFormatting sqref="M13">
    <cfRule type="cellIs" dxfId="665" priority="50" operator="equal">
      <formula>"Mayor"</formula>
    </cfRule>
  </conditionalFormatting>
  <conditionalFormatting sqref="M13">
    <cfRule type="cellIs" dxfId="664" priority="51" operator="equal">
      <formula>"Moderado"</formula>
    </cfRule>
  </conditionalFormatting>
  <conditionalFormatting sqref="M13">
    <cfRule type="cellIs" dxfId="663" priority="52" operator="equal">
      <formula>"Menor"</formula>
    </cfRule>
  </conditionalFormatting>
  <conditionalFormatting sqref="M13">
    <cfRule type="cellIs" dxfId="662" priority="53" operator="equal">
      <formula>"Leve"</formula>
    </cfRule>
  </conditionalFormatting>
  <conditionalFormatting sqref="O13">
    <cfRule type="cellIs" dxfId="661" priority="54" operator="equal">
      <formula>"Extremo"</formula>
    </cfRule>
  </conditionalFormatting>
  <conditionalFormatting sqref="O13">
    <cfRule type="cellIs" dxfId="660" priority="55" operator="equal">
      <formula>"Alto"</formula>
    </cfRule>
  </conditionalFormatting>
  <conditionalFormatting sqref="O13">
    <cfRule type="cellIs" dxfId="659" priority="56" operator="equal">
      <formula>"Moderado"</formula>
    </cfRule>
  </conditionalFormatting>
  <conditionalFormatting sqref="O13">
    <cfRule type="cellIs" dxfId="658" priority="57" operator="equal">
      <formula>"Bajo"</formula>
    </cfRule>
  </conditionalFormatting>
  <conditionalFormatting sqref="Z13:Z15">
    <cfRule type="cellIs" dxfId="657" priority="58" operator="equal">
      <formula>"Muy Alta"</formula>
    </cfRule>
  </conditionalFormatting>
  <conditionalFormatting sqref="Z13:Z15">
    <cfRule type="cellIs" dxfId="656" priority="59" operator="equal">
      <formula>"Alta"</formula>
    </cfRule>
  </conditionalFormatting>
  <conditionalFormatting sqref="Z13:Z15">
    <cfRule type="cellIs" dxfId="655" priority="60" operator="equal">
      <formula>"Media"</formula>
    </cfRule>
  </conditionalFormatting>
  <conditionalFormatting sqref="Z13:Z15">
    <cfRule type="cellIs" dxfId="654" priority="61" operator="equal">
      <formula>"Baja"</formula>
    </cfRule>
  </conditionalFormatting>
  <conditionalFormatting sqref="Z13:Z15">
    <cfRule type="cellIs" dxfId="653" priority="62" operator="equal">
      <formula>"Muy Baja"</formula>
    </cfRule>
  </conditionalFormatting>
  <conditionalFormatting sqref="AD13:AD15">
    <cfRule type="cellIs" dxfId="652" priority="63" operator="equal">
      <formula>"Extremo"</formula>
    </cfRule>
  </conditionalFormatting>
  <conditionalFormatting sqref="AD13:AD15">
    <cfRule type="cellIs" dxfId="651" priority="64" operator="equal">
      <formula>"Alto"</formula>
    </cfRule>
  </conditionalFormatting>
  <conditionalFormatting sqref="AD13:AD15">
    <cfRule type="cellIs" dxfId="650" priority="65" operator="equal">
      <formula>"Moderado"</formula>
    </cfRule>
  </conditionalFormatting>
  <conditionalFormatting sqref="AD13:AD15">
    <cfRule type="cellIs" dxfId="649" priority="66" operator="equal">
      <formula>"Bajo"</formula>
    </cfRule>
  </conditionalFormatting>
  <conditionalFormatting sqref="L13">
    <cfRule type="containsText" dxfId="648" priority="67" operator="containsText" text="❌">
      <formula>NOT(ISERROR(SEARCH(("❌"),(L13))))</formula>
    </cfRule>
  </conditionalFormatting>
  <conditionalFormatting sqref="I51">
    <cfRule type="cellIs" dxfId="647" priority="68" operator="equal">
      <formula>"Muy Alta"</formula>
    </cfRule>
  </conditionalFormatting>
  <conditionalFormatting sqref="I51">
    <cfRule type="cellIs" dxfId="646" priority="69" operator="equal">
      <formula>"Alta"</formula>
    </cfRule>
  </conditionalFormatting>
  <conditionalFormatting sqref="I51">
    <cfRule type="cellIs" dxfId="645" priority="70" operator="equal">
      <formula>"Media"</formula>
    </cfRule>
  </conditionalFormatting>
  <conditionalFormatting sqref="I51">
    <cfRule type="cellIs" dxfId="644" priority="71" operator="equal">
      <formula>"Baja"</formula>
    </cfRule>
  </conditionalFormatting>
  <conditionalFormatting sqref="I51">
    <cfRule type="cellIs" dxfId="643" priority="72" operator="equal">
      <formula>"Muy Baja"</formula>
    </cfRule>
  </conditionalFormatting>
  <conditionalFormatting sqref="M51">
    <cfRule type="cellIs" dxfId="642" priority="73" operator="equal">
      <formula>"Catastrófico"</formula>
    </cfRule>
  </conditionalFormatting>
  <conditionalFormatting sqref="M51">
    <cfRule type="cellIs" dxfId="641" priority="74" operator="equal">
      <formula>"Mayor"</formula>
    </cfRule>
  </conditionalFormatting>
  <conditionalFormatting sqref="M51">
    <cfRule type="cellIs" dxfId="640" priority="75" operator="equal">
      <formula>"Moderado"</formula>
    </cfRule>
  </conditionalFormatting>
  <conditionalFormatting sqref="M51">
    <cfRule type="cellIs" dxfId="639" priority="76" operator="equal">
      <formula>"Menor"</formula>
    </cfRule>
  </conditionalFormatting>
  <conditionalFormatting sqref="M51">
    <cfRule type="cellIs" dxfId="638" priority="77" operator="equal">
      <formula>"Leve"</formula>
    </cfRule>
  </conditionalFormatting>
  <conditionalFormatting sqref="O51">
    <cfRule type="cellIs" dxfId="637" priority="78" operator="equal">
      <formula>"Extremo"</formula>
    </cfRule>
  </conditionalFormatting>
  <conditionalFormatting sqref="O51">
    <cfRule type="cellIs" dxfId="636" priority="79" operator="equal">
      <formula>"Alto"</formula>
    </cfRule>
  </conditionalFormatting>
  <conditionalFormatting sqref="O51">
    <cfRule type="cellIs" dxfId="635" priority="80" operator="equal">
      <formula>"Moderado"</formula>
    </cfRule>
  </conditionalFormatting>
  <conditionalFormatting sqref="O51">
    <cfRule type="cellIs" dxfId="634" priority="81" operator="equal">
      <formula>"Bajo"</formula>
    </cfRule>
  </conditionalFormatting>
  <conditionalFormatting sqref="Z51">
    <cfRule type="cellIs" dxfId="633" priority="82" operator="equal">
      <formula>"Muy Alta"</formula>
    </cfRule>
  </conditionalFormatting>
  <conditionalFormatting sqref="Z51">
    <cfRule type="cellIs" dxfId="632" priority="83" operator="equal">
      <formula>"Alta"</formula>
    </cfRule>
  </conditionalFormatting>
  <conditionalFormatting sqref="Z51">
    <cfRule type="cellIs" dxfId="631" priority="84" operator="equal">
      <formula>"Media"</formula>
    </cfRule>
  </conditionalFormatting>
  <conditionalFormatting sqref="Z51">
    <cfRule type="cellIs" dxfId="630" priority="85" operator="equal">
      <formula>"Baja"</formula>
    </cfRule>
  </conditionalFormatting>
  <conditionalFormatting sqref="Z51">
    <cfRule type="cellIs" dxfId="629" priority="86" operator="equal">
      <formula>"Muy Baja"</formula>
    </cfRule>
  </conditionalFormatting>
  <conditionalFormatting sqref="AD51">
    <cfRule type="cellIs" dxfId="628" priority="87" operator="equal">
      <formula>"Extremo"</formula>
    </cfRule>
  </conditionalFormatting>
  <conditionalFormatting sqref="AD51">
    <cfRule type="cellIs" dxfId="627" priority="88" operator="equal">
      <formula>"Alto"</formula>
    </cfRule>
  </conditionalFormatting>
  <conditionalFormatting sqref="AD51">
    <cfRule type="cellIs" dxfId="626" priority="89" operator="equal">
      <formula>"Moderado"</formula>
    </cfRule>
  </conditionalFormatting>
  <conditionalFormatting sqref="AD51">
    <cfRule type="cellIs" dxfId="625" priority="90" operator="equal">
      <formula>"Bajo"</formula>
    </cfRule>
  </conditionalFormatting>
  <conditionalFormatting sqref="L51">
    <cfRule type="containsText" dxfId="624" priority="91" operator="containsText" text="❌">
      <formula>NOT(ISERROR(SEARCH(("❌"),(L51))))</formula>
    </cfRule>
  </conditionalFormatting>
  <conditionalFormatting sqref="I25">
    <cfRule type="cellIs" dxfId="623" priority="92" operator="equal">
      <formula>"Muy Alta"</formula>
    </cfRule>
  </conditionalFormatting>
  <conditionalFormatting sqref="I25">
    <cfRule type="cellIs" dxfId="622" priority="93" operator="equal">
      <formula>"Alta"</formula>
    </cfRule>
  </conditionalFormatting>
  <conditionalFormatting sqref="I25">
    <cfRule type="cellIs" dxfId="621" priority="94" operator="equal">
      <formula>"Media"</formula>
    </cfRule>
  </conditionalFormatting>
  <conditionalFormatting sqref="I25">
    <cfRule type="cellIs" dxfId="620" priority="95" operator="equal">
      <formula>"Baja"</formula>
    </cfRule>
  </conditionalFormatting>
  <conditionalFormatting sqref="I25">
    <cfRule type="cellIs" dxfId="619" priority="96" operator="equal">
      <formula>"Muy Baja"</formula>
    </cfRule>
  </conditionalFormatting>
  <conditionalFormatting sqref="M25">
    <cfRule type="cellIs" dxfId="618" priority="97" operator="equal">
      <formula>"Catastrófico"</formula>
    </cfRule>
  </conditionalFormatting>
  <conditionalFormatting sqref="M25">
    <cfRule type="cellIs" dxfId="617" priority="98" operator="equal">
      <formula>"Mayor"</formula>
    </cfRule>
  </conditionalFormatting>
  <conditionalFormatting sqref="M25">
    <cfRule type="cellIs" dxfId="616" priority="99" operator="equal">
      <formula>"Moderado"</formula>
    </cfRule>
  </conditionalFormatting>
  <conditionalFormatting sqref="M25">
    <cfRule type="cellIs" dxfId="615" priority="100" operator="equal">
      <formula>"Menor"</formula>
    </cfRule>
  </conditionalFormatting>
  <conditionalFormatting sqref="M25">
    <cfRule type="cellIs" dxfId="614" priority="101" operator="equal">
      <formula>"Leve"</formula>
    </cfRule>
  </conditionalFormatting>
  <conditionalFormatting sqref="O25">
    <cfRule type="cellIs" dxfId="613" priority="102" operator="equal">
      <formula>"Extremo"</formula>
    </cfRule>
  </conditionalFormatting>
  <conditionalFormatting sqref="O25">
    <cfRule type="cellIs" dxfId="612" priority="103" operator="equal">
      <formula>"Alto"</formula>
    </cfRule>
  </conditionalFormatting>
  <conditionalFormatting sqref="O25">
    <cfRule type="cellIs" dxfId="611" priority="104" operator="equal">
      <formula>"Moderado"</formula>
    </cfRule>
  </conditionalFormatting>
  <conditionalFormatting sqref="O25">
    <cfRule type="cellIs" dxfId="610" priority="105" operator="equal">
      <formula>"Bajo"</formula>
    </cfRule>
  </conditionalFormatting>
  <conditionalFormatting sqref="Z25:Z26">
    <cfRule type="cellIs" dxfId="609" priority="106" operator="equal">
      <formula>"Muy Alta"</formula>
    </cfRule>
  </conditionalFormatting>
  <conditionalFormatting sqref="Z25:Z26">
    <cfRule type="cellIs" dxfId="608" priority="107" operator="equal">
      <formula>"Alta"</formula>
    </cfRule>
  </conditionalFormatting>
  <conditionalFormatting sqref="Z25:Z26">
    <cfRule type="cellIs" dxfId="607" priority="108" operator="equal">
      <formula>"Media"</formula>
    </cfRule>
  </conditionalFormatting>
  <conditionalFormatting sqref="Z25:Z26">
    <cfRule type="cellIs" dxfId="606" priority="109" operator="equal">
      <formula>"Baja"</formula>
    </cfRule>
  </conditionalFormatting>
  <conditionalFormatting sqref="Z25:Z26">
    <cfRule type="cellIs" dxfId="605" priority="110" operator="equal">
      <formula>"Muy Baja"</formula>
    </cfRule>
  </conditionalFormatting>
  <conditionalFormatting sqref="AD25:AD26">
    <cfRule type="cellIs" dxfId="604" priority="111" operator="equal">
      <formula>"Extremo"</formula>
    </cfRule>
  </conditionalFormatting>
  <conditionalFormatting sqref="AD25:AD26">
    <cfRule type="cellIs" dxfId="603" priority="112" operator="equal">
      <formula>"Alto"</formula>
    </cfRule>
  </conditionalFormatting>
  <conditionalFormatting sqref="AD25:AD26">
    <cfRule type="cellIs" dxfId="602" priority="113" operator="equal">
      <formula>"Moderado"</formula>
    </cfRule>
  </conditionalFormatting>
  <conditionalFormatting sqref="AD25:AD26">
    <cfRule type="cellIs" dxfId="601" priority="114" operator="equal">
      <formula>"Bajo"</formula>
    </cfRule>
  </conditionalFormatting>
  <conditionalFormatting sqref="L25">
    <cfRule type="containsText" dxfId="600" priority="115" operator="containsText" text="❌">
      <formula>NOT(ISERROR(SEARCH(("❌"),(L25))))</formula>
    </cfRule>
  </conditionalFormatting>
  <conditionalFormatting sqref="I17">
    <cfRule type="cellIs" dxfId="599" priority="116" operator="equal">
      <formula>"Muy Alta"</formula>
    </cfRule>
  </conditionalFormatting>
  <conditionalFormatting sqref="I17">
    <cfRule type="cellIs" dxfId="598" priority="117" operator="equal">
      <formula>"Alta"</formula>
    </cfRule>
  </conditionalFormatting>
  <conditionalFormatting sqref="I17">
    <cfRule type="cellIs" dxfId="597" priority="118" operator="equal">
      <formula>"Media"</formula>
    </cfRule>
  </conditionalFormatting>
  <conditionalFormatting sqref="I17">
    <cfRule type="cellIs" dxfId="596" priority="119" operator="equal">
      <formula>"Baja"</formula>
    </cfRule>
  </conditionalFormatting>
  <conditionalFormatting sqref="I17">
    <cfRule type="cellIs" dxfId="595" priority="120" operator="equal">
      <formula>"Muy Baja"</formula>
    </cfRule>
  </conditionalFormatting>
  <conditionalFormatting sqref="M17">
    <cfRule type="cellIs" dxfId="594" priority="121" operator="equal">
      <formula>"Catastrófico"</formula>
    </cfRule>
  </conditionalFormatting>
  <conditionalFormatting sqref="M17">
    <cfRule type="cellIs" dxfId="593" priority="122" operator="equal">
      <formula>"Mayor"</formula>
    </cfRule>
  </conditionalFormatting>
  <conditionalFormatting sqref="M17">
    <cfRule type="cellIs" dxfId="592" priority="123" operator="equal">
      <formula>"Moderado"</formula>
    </cfRule>
  </conditionalFormatting>
  <conditionalFormatting sqref="M17">
    <cfRule type="cellIs" dxfId="591" priority="124" operator="equal">
      <formula>"Menor"</formula>
    </cfRule>
  </conditionalFormatting>
  <conditionalFormatting sqref="M17">
    <cfRule type="cellIs" dxfId="590" priority="125" operator="equal">
      <formula>"Leve"</formula>
    </cfRule>
  </conditionalFormatting>
  <conditionalFormatting sqref="O17">
    <cfRule type="cellIs" dxfId="589" priority="126" operator="equal">
      <formula>"Extremo"</formula>
    </cfRule>
  </conditionalFormatting>
  <conditionalFormatting sqref="O17">
    <cfRule type="cellIs" dxfId="588" priority="127" operator="equal">
      <formula>"Alto"</formula>
    </cfRule>
  </conditionalFormatting>
  <conditionalFormatting sqref="O17">
    <cfRule type="cellIs" dxfId="587" priority="128" operator="equal">
      <formula>"Moderado"</formula>
    </cfRule>
  </conditionalFormatting>
  <conditionalFormatting sqref="O17">
    <cfRule type="cellIs" dxfId="586" priority="129" operator="equal">
      <formula>"Bajo"</formula>
    </cfRule>
  </conditionalFormatting>
  <conditionalFormatting sqref="Z17:Z21">
    <cfRule type="cellIs" dxfId="585" priority="130" operator="equal">
      <formula>"Muy Alta"</formula>
    </cfRule>
  </conditionalFormatting>
  <conditionalFormatting sqref="Z17:Z21">
    <cfRule type="cellIs" dxfId="584" priority="131" operator="equal">
      <formula>"Alta"</formula>
    </cfRule>
  </conditionalFormatting>
  <conditionalFormatting sqref="Z17:Z21">
    <cfRule type="cellIs" dxfId="583" priority="132" operator="equal">
      <formula>"Media"</formula>
    </cfRule>
  </conditionalFormatting>
  <conditionalFormatting sqref="Z17:Z21">
    <cfRule type="cellIs" dxfId="582" priority="133" operator="equal">
      <formula>"Baja"</formula>
    </cfRule>
  </conditionalFormatting>
  <conditionalFormatting sqref="Z17:Z21">
    <cfRule type="cellIs" dxfId="581" priority="134" operator="equal">
      <formula>"Muy Baja"</formula>
    </cfRule>
  </conditionalFormatting>
  <conditionalFormatting sqref="AD17:AD21">
    <cfRule type="cellIs" dxfId="580" priority="135" operator="equal">
      <formula>"Extremo"</formula>
    </cfRule>
  </conditionalFormatting>
  <conditionalFormatting sqref="AD17:AD21">
    <cfRule type="cellIs" dxfId="579" priority="136" operator="equal">
      <formula>"Alto"</formula>
    </cfRule>
  </conditionalFormatting>
  <conditionalFormatting sqref="AD17:AD21">
    <cfRule type="cellIs" dxfId="578" priority="137" operator="equal">
      <formula>"Moderado"</formula>
    </cfRule>
  </conditionalFormatting>
  <conditionalFormatting sqref="AD17:AD21">
    <cfRule type="cellIs" dxfId="577" priority="138" operator="equal">
      <formula>"Bajo"</formula>
    </cfRule>
  </conditionalFormatting>
  <conditionalFormatting sqref="L17">
    <cfRule type="containsText" dxfId="576" priority="139" operator="containsText" text="❌">
      <formula>NOT(ISERROR(SEARCH(("❌"),(L17))))</formula>
    </cfRule>
  </conditionalFormatting>
  <conditionalFormatting sqref="I27">
    <cfRule type="cellIs" dxfId="575" priority="140" operator="equal">
      <formula>"Muy Alta"</formula>
    </cfRule>
  </conditionalFormatting>
  <conditionalFormatting sqref="I27">
    <cfRule type="cellIs" dxfId="574" priority="141" operator="equal">
      <formula>"Alta"</formula>
    </cfRule>
  </conditionalFormatting>
  <conditionalFormatting sqref="I27">
    <cfRule type="cellIs" dxfId="573" priority="142" operator="equal">
      <formula>"Media"</formula>
    </cfRule>
  </conditionalFormatting>
  <conditionalFormatting sqref="I27">
    <cfRule type="cellIs" dxfId="572" priority="143" operator="equal">
      <formula>"Baja"</formula>
    </cfRule>
  </conditionalFormatting>
  <conditionalFormatting sqref="I27">
    <cfRule type="cellIs" dxfId="571" priority="144" operator="equal">
      <formula>"Muy Baja"</formula>
    </cfRule>
  </conditionalFormatting>
  <conditionalFormatting sqref="I30">
    <cfRule type="cellIs" dxfId="570" priority="145" operator="equal">
      <formula>"Muy Alta"</formula>
    </cfRule>
  </conditionalFormatting>
  <conditionalFormatting sqref="I30">
    <cfRule type="cellIs" dxfId="569" priority="146" operator="equal">
      <formula>"Alta"</formula>
    </cfRule>
  </conditionalFormatting>
  <conditionalFormatting sqref="I30">
    <cfRule type="cellIs" dxfId="568" priority="147" operator="equal">
      <formula>"Media"</formula>
    </cfRule>
  </conditionalFormatting>
  <conditionalFormatting sqref="I30">
    <cfRule type="cellIs" dxfId="567" priority="148" operator="equal">
      <formula>"Baja"</formula>
    </cfRule>
  </conditionalFormatting>
  <conditionalFormatting sqref="I30">
    <cfRule type="cellIs" dxfId="566" priority="149" operator="equal">
      <formula>"Muy Baja"</formula>
    </cfRule>
  </conditionalFormatting>
  <conditionalFormatting sqref="M30">
    <cfRule type="cellIs" dxfId="565" priority="150" operator="equal">
      <formula>"Catastrófico"</formula>
    </cfRule>
  </conditionalFormatting>
  <conditionalFormatting sqref="M30">
    <cfRule type="cellIs" dxfId="564" priority="151" operator="equal">
      <formula>"Mayor"</formula>
    </cfRule>
  </conditionalFormatting>
  <conditionalFormatting sqref="M30">
    <cfRule type="cellIs" dxfId="563" priority="152" operator="equal">
      <formula>"Moderado"</formula>
    </cfRule>
  </conditionalFormatting>
  <conditionalFormatting sqref="M30">
    <cfRule type="cellIs" dxfId="562" priority="153" operator="equal">
      <formula>"Menor"</formula>
    </cfRule>
  </conditionalFormatting>
  <conditionalFormatting sqref="M30">
    <cfRule type="cellIs" dxfId="561" priority="154" operator="equal">
      <formula>"Leve"</formula>
    </cfRule>
  </conditionalFormatting>
  <conditionalFormatting sqref="O30">
    <cfRule type="cellIs" dxfId="560" priority="155" operator="equal">
      <formula>"Extremo"</formula>
    </cfRule>
  </conditionalFormatting>
  <conditionalFormatting sqref="O30">
    <cfRule type="cellIs" dxfId="559" priority="156" operator="equal">
      <formula>"Alto"</formula>
    </cfRule>
  </conditionalFormatting>
  <conditionalFormatting sqref="O30">
    <cfRule type="cellIs" dxfId="558" priority="157" operator="equal">
      <formula>"Moderado"</formula>
    </cfRule>
  </conditionalFormatting>
  <conditionalFormatting sqref="O30">
    <cfRule type="cellIs" dxfId="557" priority="158" operator="equal">
      <formula>"Bajo"</formula>
    </cfRule>
  </conditionalFormatting>
  <conditionalFormatting sqref="Z30:Z32">
    <cfRule type="cellIs" dxfId="556" priority="159" operator="equal">
      <formula>"Muy Alta"</formula>
    </cfRule>
  </conditionalFormatting>
  <conditionalFormatting sqref="Z30:Z32">
    <cfRule type="cellIs" dxfId="555" priority="160" operator="equal">
      <formula>"Alta"</formula>
    </cfRule>
  </conditionalFormatting>
  <conditionalFormatting sqref="Z30:Z32">
    <cfRule type="cellIs" dxfId="554" priority="161" operator="equal">
      <formula>"Media"</formula>
    </cfRule>
  </conditionalFormatting>
  <conditionalFormatting sqref="Z30:Z32">
    <cfRule type="cellIs" dxfId="553" priority="162" operator="equal">
      <formula>"Baja"</formula>
    </cfRule>
  </conditionalFormatting>
  <conditionalFormatting sqref="Z30:Z32">
    <cfRule type="cellIs" dxfId="552" priority="163" operator="equal">
      <formula>"Muy Baja"</formula>
    </cfRule>
  </conditionalFormatting>
  <conditionalFormatting sqref="AD30:AD32">
    <cfRule type="cellIs" dxfId="551" priority="164" operator="equal">
      <formula>"Extremo"</formula>
    </cfRule>
  </conditionalFormatting>
  <conditionalFormatting sqref="AD30:AD32">
    <cfRule type="cellIs" dxfId="550" priority="165" operator="equal">
      <formula>"Alto"</formula>
    </cfRule>
  </conditionalFormatting>
  <conditionalFormatting sqref="AD30:AD32">
    <cfRule type="cellIs" dxfId="549" priority="166" operator="equal">
      <formula>"Moderado"</formula>
    </cfRule>
  </conditionalFormatting>
  <conditionalFormatting sqref="AD30:AD32">
    <cfRule type="cellIs" dxfId="548" priority="167" operator="equal">
      <formula>"Bajo"</formula>
    </cfRule>
  </conditionalFormatting>
  <conditionalFormatting sqref="L30">
    <cfRule type="containsText" dxfId="547" priority="168" operator="containsText" text="❌">
      <formula>NOT(ISERROR(SEARCH(("❌"),(L30))))</formula>
    </cfRule>
  </conditionalFormatting>
  <conditionalFormatting sqref="I45">
    <cfRule type="cellIs" dxfId="546" priority="169" operator="equal">
      <formula>"Muy Alta"</formula>
    </cfRule>
  </conditionalFormatting>
  <conditionalFormatting sqref="I45">
    <cfRule type="cellIs" dxfId="545" priority="170" operator="equal">
      <formula>"Alta"</formula>
    </cfRule>
  </conditionalFormatting>
  <conditionalFormatting sqref="I45">
    <cfRule type="cellIs" dxfId="544" priority="171" operator="equal">
      <formula>"Media"</formula>
    </cfRule>
  </conditionalFormatting>
  <conditionalFormatting sqref="I45">
    <cfRule type="cellIs" dxfId="543" priority="172" operator="equal">
      <formula>"Baja"</formula>
    </cfRule>
  </conditionalFormatting>
  <conditionalFormatting sqref="I45">
    <cfRule type="cellIs" dxfId="542" priority="173" operator="equal">
      <formula>"Muy Baja"</formula>
    </cfRule>
  </conditionalFormatting>
  <conditionalFormatting sqref="M45">
    <cfRule type="cellIs" dxfId="541" priority="174" operator="equal">
      <formula>"Catastrófico"</formula>
    </cfRule>
  </conditionalFormatting>
  <conditionalFormatting sqref="M45">
    <cfRule type="cellIs" dxfId="540" priority="175" operator="equal">
      <formula>"Mayor"</formula>
    </cfRule>
  </conditionalFormatting>
  <conditionalFormatting sqref="M45">
    <cfRule type="cellIs" dxfId="539" priority="176" operator="equal">
      <formula>"Moderado"</formula>
    </cfRule>
  </conditionalFormatting>
  <conditionalFormatting sqref="M45">
    <cfRule type="cellIs" dxfId="538" priority="177" operator="equal">
      <formula>"Menor"</formula>
    </cfRule>
  </conditionalFormatting>
  <conditionalFormatting sqref="M45">
    <cfRule type="cellIs" dxfId="537" priority="178" operator="equal">
      <formula>"Leve"</formula>
    </cfRule>
  </conditionalFormatting>
  <conditionalFormatting sqref="O45">
    <cfRule type="cellIs" dxfId="536" priority="179" operator="equal">
      <formula>"Extremo"</formula>
    </cfRule>
  </conditionalFormatting>
  <conditionalFormatting sqref="O45">
    <cfRule type="cellIs" dxfId="535" priority="180" operator="equal">
      <formula>"Alto"</formula>
    </cfRule>
  </conditionalFormatting>
  <conditionalFormatting sqref="O45">
    <cfRule type="cellIs" dxfId="534" priority="181" operator="equal">
      <formula>"Moderado"</formula>
    </cfRule>
  </conditionalFormatting>
  <conditionalFormatting sqref="O45">
    <cfRule type="cellIs" dxfId="533" priority="182" operator="equal">
      <formula>"Bajo"</formula>
    </cfRule>
  </conditionalFormatting>
  <conditionalFormatting sqref="Z45">
    <cfRule type="cellIs" dxfId="532" priority="183" operator="equal">
      <formula>"Muy Alta"</formula>
    </cfRule>
  </conditionalFormatting>
  <conditionalFormatting sqref="Z45">
    <cfRule type="cellIs" dxfId="531" priority="184" operator="equal">
      <formula>"Alta"</formula>
    </cfRule>
  </conditionalFormatting>
  <conditionalFormatting sqref="Z45">
    <cfRule type="cellIs" dxfId="530" priority="185" operator="equal">
      <formula>"Media"</formula>
    </cfRule>
  </conditionalFormatting>
  <conditionalFormatting sqref="Z45">
    <cfRule type="cellIs" dxfId="529" priority="186" operator="equal">
      <formula>"Baja"</formula>
    </cfRule>
  </conditionalFormatting>
  <conditionalFormatting sqref="Z45">
    <cfRule type="cellIs" dxfId="528" priority="187" operator="equal">
      <formula>"Muy Baja"</formula>
    </cfRule>
  </conditionalFormatting>
  <conditionalFormatting sqref="AD45">
    <cfRule type="cellIs" dxfId="527" priority="188" operator="equal">
      <formula>"Extremo"</formula>
    </cfRule>
  </conditionalFormatting>
  <conditionalFormatting sqref="AD45">
    <cfRule type="cellIs" dxfId="526" priority="189" operator="equal">
      <formula>"Alto"</formula>
    </cfRule>
  </conditionalFormatting>
  <conditionalFormatting sqref="AD45">
    <cfRule type="cellIs" dxfId="525" priority="190" operator="equal">
      <formula>"Moderado"</formula>
    </cfRule>
  </conditionalFormatting>
  <conditionalFormatting sqref="AD45">
    <cfRule type="cellIs" dxfId="524" priority="191" operator="equal">
      <formula>"Bajo"</formula>
    </cfRule>
  </conditionalFormatting>
  <conditionalFormatting sqref="L45">
    <cfRule type="containsText" dxfId="523" priority="192" operator="containsText" text="❌">
      <formula>NOT(ISERROR(SEARCH(("❌"),(L45))))</formula>
    </cfRule>
  </conditionalFormatting>
  <conditionalFormatting sqref="I46">
    <cfRule type="cellIs" dxfId="522" priority="193" operator="equal">
      <formula>"Muy Alta"</formula>
    </cfRule>
  </conditionalFormatting>
  <conditionalFormatting sqref="I46">
    <cfRule type="cellIs" dxfId="521" priority="194" operator="equal">
      <formula>"Alta"</formula>
    </cfRule>
  </conditionalFormatting>
  <conditionalFormatting sqref="I46">
    <cfRule type="cellIs" dxfId="520" priority="195" operator="equal">
      <formula>"Media"</formula>
    </cfRule>
  </conditionalFormatting>
  <conditionalFormatting sqref="I46">
    <cfRule type="cellIs" dxfId="519" priority="196" operator="equal">
      <formula>"Baja"</formula>
    </cfRule>
  </conditionalFormatting>
  <conditionalFormatting sqref="I46">
    <cfRule type="cellIs" dxfId="518" priority="197" operator="equal">
      <formula>"Muy Baja"</formula>
    </cfRule>
  </conditionalFormatting>
  <conditionalFormatting sqref="M46">
    <cfRule type="cellIs" dxfId="517" priority="198" operator="equal">
      <formula>"Catastrófico"</formula>
    </cfRule>
  </conditionalFormatting>
  <conditionalFormatting sqref="M46">
    <cfRule type="cellIs" dxfId="516" priority="199" operator="equal">
      <formula>"Mayor"</formula>
    </cfRule>
  </conditionalFormatting>
  <conditionalFormatting sqref="M46">
    <cfRule type="cellIs" dxfId="515" priority="200" operator="equal">
      <formula>"Moderado"</formula>
    </cfRule>
  </conditionalFormatting>
  <conditionalFormatting sqref="M46">
    <cfRule type="cellIs" dxfId="514" priority="201" operator="equal">
      <formula>"Menor"</formula>
    </cfRule>
  </conditionalFormatting>
  <conditionalFormatting sqref="M46">
    <cfRule type="cellIs" dxfId="513" priority="202" operator="equal">
      <formula>"Leve"</formula>
    </cfRule>
  </conditionalFormatting>
  <conditionalFormatting sqref="O46">
    <cfRule type="cellIs" dxfId="512" priority="203" operator="equal">
      <formula>"Extremo"</formula>
    </cfRule>
  </conditionalFormatting>
  <conditionalFormatting sqref="O46">
    <cfRule type="cellIs" dxfId="511" priority="204" operator="equal">
      <formula>"Alto"</formula>
    </cfRule>
  </conditionalFormatting>
  <conditionalFormatting sqref="O46">
    <cfRule type="cellIs" dxfId="510" priority="205" operator="equal">
      <formula>"Moderado"</formula>
    </cfRule>
  </conditionalFormatting>
  <conditionalFormatting sqref="O46">
    <cfRule type="cellIs" dxfId="509" priority="206" operator="equal">
      <formula>"Bajo"</formula>
    </cfRule>
  </conditionalFormatting>
  <conditionalFormatting sqref="Z46">
    <cfRule type="cellIs" dxfId="508" priority="207" operator="equal">
      <formula>"Muy Alta"</formula>
    </cfRule>
  </conditionalFormatting>
  <conditionalFormatting sqref="Z46">
    <cfRule type="cellIs" dxfId="507" priority="208" operator="equal">
      <formula>"Alta"</formula>
    </cfRule>
  </conditionalFormatting>
  <conditionalFormatting sqref="Z46">
    <cfRule type="cellIs" dxfId="506" priority="209" operator="equal">
      <formula>"Media"</formula>
    </cfRule>
  </conditionalFormatting>
  <conditionalFormatting sqref="Z46">
    <cfRule type="cellIs" dxfId="505" priority="210" operator="equal">
      <formula>"Baja"</formula>
    </cfRule>
  </conditionalFormatting>
  <conditionalFormatting sqref="Z46">
    <cfRule type="cellIs" dxfId="504" priority="211" operator="equal">
      <formula>"Muy Baja"</formula>
    </cfRule>
  </conditionalFormatting>
  <conditionalFormatting sqref="AD46">
    <cfRule type="cellIs" dxfId="503" priority="212" operator="equal">
      <formula>"Extremo"</formula>
    </cfRule>
  </conditionalFormatting>
  <conditionalFormatting sqref="AD46">
    <cfRule type="cellIs" dxfId="502" priority="213" operator="equal">
      <formula>"Alto"</formula>
    </cfRule>
  </conditionalFormatting>
  <conditionalFormatting sqref="AD46">
    <cfRule type="cellIs" dxfId="501" priority="214" operator="equal">
      <formula>"Moderado"</formula>
    </cfRule>
  </conditionalFormatting>
  <conditionalFormatting sqref="AD46">
    <cfRule type="cellIs" dxfId="500" priority="215" operator="equal">
      <formula>"Bajo"</formula>
    </cfRule>
  </conditionalFormatting>
  <conditionalFormatting sqref="L46">
    <cfRule type="containsText" dxfId="499" priority="216" operator="containsText" text="❌">
      <formula>NOT(ISERROR(SEARCH(("❌"),(L46))))</formula>
    </cfRule>
  </conditionalFormatting>
  <conditionalFormatting sqref="I50">
    <cfRule type="cellIs" dxfId="498" priority="217" operator="equal">
      <formula>"Muy Alta"</formula>
    </cfRule>
  </conditionalFormatting>
  <conditionalFormatting sqref="I50">
    <cfRule type="cellIs" dxfId="497" priority="218" operator="equal">
      <formula>"Alta"</formula>
    </cfRule>
  </conditionalFormatting>
  <conditionalFormatting sqref="I50">
    <cfRule type="cellIs" dxfId="496" priority="219" operator="equal">
      <formula>"Media"</formula>
    </cfRule>
  </conditionalFormatting>
  <conditionalFormatting sqref="I50">
    <cfRule type="cellIs" dxfId="495" priority="220" operator="equal">
      <formula>"Baja"</formula>
    </cfRule>
  </conditionalFormatting>
  <conditionalFormatting sqref="I50">
    <cfRule type="cellIs" dxfId="494" priority="221" operator="equal">
      <formula>"Muy Baja"</formula>
    </cfRule>
  </conditionalFormatting>
  <conditionalFormatting sqref="M50">
    <cfRule type="cellIs" dxfId="493" priority="222" operator="equal">
      <formula>"Catastrófico"</formula>
    </cfRule>
  </conditionalFormatting>
  <conditionalFormatting sqref="M50">
    <cfRule type="cellIs" dxfId="492" priority="223" operator="equal">
      <formula>"Mayor"</formula>
    </cfRule>
  </conditionalFormatting>
  <conditionalFormatting sqref="M50">
    <cfRule type="cellIs" dxfId="491" priority="224" operator="equal">
      <formula>"Moderado"</formula>
    </cfRule>
  </conditionalFormatting>
  <conditionalFormatting sqref="M50">
    <cfRule type="cellIs" dxfId="490" priority="225" operator="equal">
      <formula>"Menor"</formula>
    </cfRule>
  </conditionalFormatting>
  <conditionalFormatting sqref="M50">
    <cfRule type="cellIs" dxfId="489" priority="226" operator="equal">
      <formula>"Leve"</formula>
    </cfRule>
  </conditionalFormatting>
  <conditionalFormatting sqref="O50">
    <cfRule type="cellIs" dxfId="488" priority="227" operator="equal">
      <formula>"Extremo"</formula>
    </cfRule>
  </conditionalFormatting>
  <conditionalFormatting sqref="O50">
    <cfRule type="cellIs" dxfId="487" priority="228" operator="equal">
      <formula>"Alto"</formula>
    </cfRule>
  </conditionalFormatting>
  <conditionalFormatting sqref="O50">
    <cfRule type="cellIs" dxfId="486" priority="229" operator="equal">
      <formula>"Moderado"</formula>
    </cfRule>
  </conditionalFormatting>
  <conditionalFormatting sqref="O50">
    <cfRule type="cellIs" dxfId="485" priority="230" operator="equal">
      <formula>"Bajo"</formula>
    </cfRule>
  </conditionalFormatting>
  <conditionalFormatting sqref="Z50">
    <cfRule type="cellIs" dxfId="484" priority="231" operator="equal">
      <formula>"Muy Alta"</formula>
    </cfRule>
  </conditionalFormatting>
  <conditionalFormatting sqref="Z50">
    <cfRule type="cellIs" dxfId="483" priority="232" operator="equal">
      <formula>"Alta"</formula>
    </cfRule>
  </conditionalFormatting>
  <conditionalFormatting sqref="Z50">
    <cfRule type="cellIs" dxfId="482" priority="233" operator="equal">
      <formula>"Media"</formula>
    </cfRule>
  </conditionalFormatting>
  <conditionalFormatting sqref="Z50">
    <cfRule type="cellIs" dxfId="481" priority="234" operator="equal">
      <formula>"Baja"</formula>
    </cfRule>
  </conditionalFormatting>
  <conditionalFormatting sqref="Z50">
    <cfRule type="cellIs" dxfId="480" priority="235" operator="equal">
      <formula>"Muy Baja"</formula>
    </cfRule>
  </conditionalFormatting>
  <conditionalFormatting sqref="AD50">
    <cfRule type="cellIs" dxfId="479" priority="236" operator="equal">
      <formula>"Extremo"</formula>
    </cfRule>
  </conditionalFormatting>
  <conditionalFormatting sqref="AD50">
    <cfRule type="cellIs" dxfId="478" priority="237" operator="equal">
      <formula>"Alto"</formula>
    </cfRule>
  </conditionalFormatting>
  <conditionalFormatting sqref="AD50">
    <cfRule type="cellIs" dxfId="477" priority="238" operator="equal">
      <formula>"Moderado"</formula>
    </cfRule>
  </conditionalFormatting>
  <conditionalFormatting sqref="AD50">
    <cfRule type="cellIs" dxfId="476" priority="239" operator="equal">
      <formula>"Bajo"</formula>
    </cfRule>
  </conditionalFormatting>
  <conditionalFormatting sqref="L50">
    <cfRule type="containsText" dxfId="475" priority="240" operator="containsText" text="❌">
      <formula>NOT(ISERROR(SEARCH(("❌"),(L50))))</formula>
    </cfRule>
  </conditionalFormatting>
  <conditionalFormatting sqref="I33">
    <cfRule type="cellIs" dxfId="474" priority="241" operator="equal">
      <formula>"Muy Alta"</formula>
    </cfRule>
  </conditionalFormatting>
  <conditionalFormatting sqref="I33">
    <cfRule type="cellIs" dxfId="473" priority="242" operator="equal">
      <formula>"Alta"</formula>
    </cfRule>
  </conditionalFormatting>
  <conditionalFormatting sqref="I33">
    <cfRule type="cellIs" dxfId="472" priority="243" operator="equal">
      <formula>"Media"</formula>
    </cfRule>
  </conditionalFormatting>
  <conditionalFormatting sqref="I33">
    <cfRule type="cellIs" dxfId="471" priority="244" operator="equal">
      <formula>"Baja"</formula>
    </cfRule>
  </conditionalFormatting>
  <conditionalFormatting sqref="I33">
    <cfRule type="cellIs" dxfId="470" priority="245" operator="equal">
      <formula>"Muy Baja"</formula>
    </cfRule>
  </conditionalFormatting>
  <conditionalFormatting sqref="M33">
    <cfRule type="cellIs" dxfId="469" priority="246" operator="equal">
      <formula>"Catastrófico"</formula>
    </cfRule>
  </conditionalFormatting>
  <conditionalFormatting sqref="M33">
    <cfRule type="cellIs" dxfId="468" priority="247" operator="equal">
      <formula>"Mayor"</formula>
    </cfRule>
  </conditionalFormatting>
  <conditionalFormatting sqref="M33">
    <cfRule type="cellIs" dxfId="467" priority="248" operator="equal">
      <formula>"Moderado"</formula>
    </cfRule>
  </conditionalFormatting>
  <conditionalFormatting sqref="M33">
    <cfRule type="cellIs" dxfId="466" priority="249" operator="equal">
      <formula>"Menor"</formula>
    </cfRule>
  </conditionalFormatting>
  <conditionalFormatting sqref="M33">
    <cfRule type="cellIs" dxfId="465" priority="250" operator="equal">
      <formula>"Leve"</formula>
    </cfRule>
  </conditionalFormatting>
  <conditionalFormatting sqref="O33">
    <cfRule type="cellIs" dxfId="464" priority="251" operator="equal">
      <formula>"Extremo"</formula>
    </cfRule>
  </conditionalFormatting>
  <conditionalFormatting sqref="O33">
    <cfRule type="cellIs" dxfId="463" priority="252" operator="equal">
      <formula>"Alto"</formula>
    </cfRule>
  </conditionalFormatting>
  <conditionalFormatting sqref="O33">
    <cfRule type="cellIs" dxfId="462" priority="253" operator="equal">
      <formula>"Moderado"</formula>
    </cfRule>
  </conditionalFormatting>
  <conditionalFormatting sqref="O33">
    <cfRule type="cellIs" dxfId="461" priority="254" operator="equal">
      <formula>"Bajo"</formula>
    </cfRule>
  </conditionalFormatting>
  <conditionalFormatting sqref="Z33:Z35">
    <cfRule type="cellIs" dxfId="460" priority="255" operator="equal">
      <formula>"Muy Alta"</formula>
    </cfRule>
  </conditionalFormatting>
  <conditionalFormatting sqref="Z33:Z35">
    <cfRule type="cellIs" dxfId="459" priority="256" operator="equal">
      <formula>"Alta"</formula>
    </cfRule>
  </conditionalFormatting>
  <conditionalFormatting sqref="Z33:Z35">
    <cfRule type="cellIs" dxfId="458" priority="257" operator="equal">
      <formula>"Media"</formula>
    </cfRule>
  </conditionalFormatting>
  <conditionalFormatting sqref="Z33:Z35">
    <cfRule type="cellIs" dxfId="457" priority="258" operator="equal">
      <formula>"Baja"</formula>
    </cfRule>
  </conditionalFormatting>
  <conditionalFormatting sqref="Z33:Z35">
    <cfRule type="cellIs" dxfId="456" priority="259" operator="equal">
      <formula>"Muy Baja"</formula>
    </cfRule>
  </conditionalFormatting>
  <conditionalFormatting sqref="AD33:AD35">
    <cfRule type="cellIs" dxfId="455" priority="260" operator="equal">
      <formula>"Extremo"</formula>
    </cfRule>
  </conditionalFormatting>
  <conditionalFormatting sqref="AD33:AD35">
    <cfRule type="cellIs" dxfId="454" priority="261" operator="equal">
      <formula>"Alto"</formula>
    </cfRule>
  </conditionalFormatting>
  <conditionalFormatting sqref="AD33:AD35">
    <cfRule type="cellIs" dxfId="453" priority="262" operator="equal">
      <formula>"Moderado"</formula>
    </cfRule>
  </conditionalFormatting>
  <conditionalFormatting sqref="AD33:AD35">
    <cfRule type="cellIs" dxfId="452" priority="263" operator="equal">
      <formula>"Bajo"</formula>
    </cfRule>
  </conditionalFormatting>
  <conditionalFormatting sqref="L33">
    <cfRule type="containsText" dxfId="451" priority="264" operator="containsText" text="❌">
      <formula>NOT(ISERROR(SEARCH(("❌"),(L33))))</formula>
    </cfRule>
  </conditionalFormatting>
  <conditionalFormatting sqref="I36">
    <cfRule type="cellIs" dxfId="450" priority="265" operator="equal">
      <formula>"Muy Alta"</formula>
    </cfRule>
  </conditionalFormatting>
  <conditionalFormatting sqref="I36">
    <cfRule type="cellIs" dxfId="449" priority="266" operator="equal">
      <formula>"Alta"</formula>
    </cfRule>
  </conditionalFormatting>
  <conditionalFormatting sqref="I36">
    <cfRule type="cellIs" dxfId="448" priority="267" operator="equal">
      <formula>"Media"</formula>
    </cfRule>
  </conditionalFormatting>
  <conditionalFormatting sqref="I36">
    <cfRule type="cellIs" dxfId="447" priority="268" operator="equal">
      <formula>"Baja"</formula>
    </cfRule>
  </conditionalFormatting>
  <conditionalFormatting sqref="I36">
    <cfRule type="cellIs" dxfId="446" priority="269" operator="equal">
      <formula>"Muy Baja"</formula>
    </cfRule>
  </conditionalFormatting>
  <conditionalFormatting sqref="M36">
    <cfRule type="cellIs" dxfId="445" priority="270" operator="equal">
      <formula>"Catastrófico"</formula>
    </cfRule>
  </conditionalFormatting>
  <conditionalFormatting sqref="M36">
    <cfRule type="cellIs" dxfId="444" priority="271" operator="equal">
      <formula>"Mayor"</formula>
    </cfRule>
  </conditionalFormatting>
  <conditionalFormatting sqref="M36">
    <cfRule type="cellIs" dxfId="443" priority="272" operator="equal">
      <formula>"Moderado"</formula>
    </cfRule>
  </conditionalFormatting>
  <conditionalFormatting sqref="M36">
    <cfRule type="cellIs" dxfId="442" priority="273" operator="equal">
      <formula>"Menor"</formula>
    </cfRule>
  </conditionalFormatting>
  <conditionalFormatting sqref="M36">
    <cfRule type="cellIs" dxfId="441" priority="274" operator="equal">
      <formula>"Leve"</formula>
    </cfRule>
  </conditionalFormatting>
  <conditionalFormatting sqref="O36">
    <cfRule type="cellIs" dxfId="440" priority="275" operator="equal">
      <formula>"Extremo"</formula>
    </cfRule>
  </conditionalFormatting>
  <conditionalFormatting sqref="O36">
    <cfRule type="cellIs" dxfId="439" priority="276" operator="equal">
      <formula>"Alto"</formula>
    </cfRule>
  </conditionalFormatting>
  <conditionalFormatting sqref="O36">
    <cfRule type="cellIs" dxfId="438" priority="277" operator="equal">
      <formula>"Moderado"</formula>
    </cfRule>
  </conditionalFormatting>
  <conditionalFormatting sqref="O36">
    <cfRule type="cellIs" dxfId="437" priority="278" operator="equal">
      <formula>"Bajo"</formula>
    </cfRule>
  </conditionalFormatting>
  <conditionalFormatting sqref="Z36:Z38">
    <cfRule type="cellIs" dxfId="436" priority="279" operator="equal">
      <formula>"Muy Alta"</formula>
    </cfRule>
  </conditionalFormatting>
  <conditionalFormatting sqref="Z36:Z38">
    <cfRule type="cellIs" dxfId="435" priority="280" operator="equal">
      <formula>"Alta"</formula>
    </cfRule>
  </conditionalFormatting>
  <conditionalFormatting sqref="Z36:Z38">
    <cfRule type="cellIs" dxfId="434" priority="281" operator="equal">
      <formula>"Media"</formula>
    </cfRule>
  </conditionalFormatting>
  <conditionalFormatting sqref="Z36:Z38">
    <cfRule type="cellIs" dxfId="433" priority="282" operator="equal">
      <formula>"Baja"</formula>
    </cfRule>
  </conditionalFormatting>
  <conditionalFormatting sqref="Z36:Z38">
    <cfRule type="cellIs" dxfId="432" priority="283" operator="equal">
      <formula>"Muy Baja"</formula>
    </cfRule>
  </conditionalFormatting>
  <conditionalFormatting sqref="AD36:AD38">
    <cfRule type="cellIs" dxfId="431" priority="284" operator="equal">
      <formula>"Extremo"</formula>
    </cfRule>
  </conditionalFormatting>
  <conditionalFormatting sqref="AD36:AD38">
    <cfRule type="cellIs" dxfId="430" priority="285" operator="equal">
      <formula>"Alto"</formula>
    </cfRule>
  </conditionalFormatting>
  <conditionalFormatting sqref="AD36:AD38">
    <cfRule type="cellIs" dxfId="429" priority="286" operator="equal">
      <formula>"Moderado"</formula>
    </cfRule>
  </conditionalFormatting>
  <conditionalFormatting sqref="AD36:AD38">
    <cfRule type="cellIs" dxfId="428" priority="287" operator="equal">
      <formula>"Bajo"</formula>
    </cfRule>
  </conditionalFormatting>
  <conditionalFormatting sqref="L36">
    <cfRule type="containsText" dxfId="427" priority="288" operator="containsText" text="❌">
      <formula>NOT(ISERROR(SEARCH(("❌"),(L36))))</formula>
    </cfRule>
  </conditionalFormatting>
  <conditionalFormatting sqref="I39">
    <cfRule type="cellIs" dxfId="426" priority="289" operator="equal">
      <formula>"Muy Alta"</formula>
    </cfRule>
  </conditionalFormatting>
  <conditionalFormatting sqref="I39">
    <cfRule type="cellIs" dxfId="425" priority="290" operator="equal">
      <formula>"Alta"</formula>
    </cfRule>
  </conditionalFormatting>
  <conditionalFormatting sqref="I39">
    <cfRule type="cellIs" dxfId="424" priority="291" operator="equal">
      <formula>"Media"</formula>
    </cfRule>
  </conditionalFormatting>
  <conditionalFormatting sqref="I39">
    <cfRule type="cellIs" dxfId="423" priority="292" operator="equal">
      <formula>"Baja"</formula>
    </cfRule>
  </conditionalFormatting>
  <conditionalFormatting sqref="I39">
    <cfRule type="cellIs" dxfId="422" priority="293" operator="equal">
      <formula>"Muy Baja"</formula>
    </cfRule>
  </conditionalFormatting>
  <conditionalFormatting sqref="M39">
    <cfRule type="cellIs" dxfId="421" priority="294" operator="equal">
      <formula>"Catastrófico"</formula>
    </cfRule>
  </conditionalFormatting>
  <conditionalFormatting sqref="M39">
    <cfRule type="cellIs" dxfId="420" priority="295" operator="equal">
      <formula>"Mayor"</formula>
    </cfRule>
  </conditionalFormatting>
  <conditionalFormatting sqref="M39">
    <cfRule type="cellIs" dxfId="419" priority="296" operator="equal">
      <formula>"Moderado"</formula>
    </cfRule>
  </conditionalFormatting>
  <conditionalFormatting sqref="M39">
    <cfRule type="cellIs" dxfId="418" priority="297" operator="equal">
      <formula>"Menor"</formula>
    </cfRule>
  </conditionalFormatting>
  <conditionalFormatting sqref="M39">
    <cfRule type="cellIs" dxfId="417" priority="298" operator="equal">
      <formula>"Leve"</formula>
    </cfRule>
  </conditionalFormatting>
  <conditionalFormatting sqref="O39">
    <cfRule type="cellIs" dxfId="416" priority="299" operator="equal">
      <formula>"Extremo"</formula>
    </cfRule>
  </conditionalFormatting>
  <conditionalFormatting sqref="O39">
    <cfRule type="cellIs" dxfId="415" priority="300" operator="equal">
      <formula>"Alto"</formula>
    </cfRule>
  </conditionalFormatting>
  <conditionalFormatting sqref="O39">
    <cfRule type="cellIs" dxfId="414" priority="301" operator="equal">
      <formula>"Moderado"</formula>
    </cfRule>
  </conditionalFormatting>
  <conditionalFormatting sqref="O39">
    <cfRule type="cellIs" dxfId="413" priority="302" operator="equal">
      <formula>"Bajo"</formula>
    </cfRule>
  </conditionalFormatting>
  <conditionalFormatting sqref="Z39:Z41">
    <cfRule type="cellIs" dxfId="412" priority="303" operator="equal">
      <formula>"Muy Alta"</formula>
    </cfRule>
  </conditionalFormatting>
  <conditionalFormatting sqref="Z39:Z41">
    <cfRule type="cellIs" dxfId="411" priority="304" operator="equal">
      <formula>"Alta"</formula>
    </cfRule>
  </conditionalFormatting>
  <conditionalFormatting sqref="Z39:Z41">
    <cfRule type="cellIs" dxfId="410" priority="305" operator="equal">
      <formula>"Media"</formula>
    </cfRule>
  </conditionalFormatting>
  <conditionalFormatting sqref="Z39:Z41">
    <cfRule type="cellIs" dxfId="409" priority="306" operator="equal">
      <formula>"Baja"</formula>
    </cfRule>
  </conditionalFormatting>
  <conditionalFormatting sqref="Z39:Z41">
    <cfRule type="cellIs" dxfId="408" priority="307" operator="equal">
      <formula>"Muy Baja"</formula>
    </cfRule>
  </conditionalFormatting>
  <conditionalFormatting sqref="AD39:AD41">
    <cfRule type="cellIs" dxfId="407" priority="308" operator="equal">
      <formula>"Extremo"</formula>
    </cfRule>
  </conditionalFormatting>
  <conditionalFormatting sqref="AD39:AD41">
    <cfRule type="cellIs" dxfId="406" priority="309" operator="equal">
      <formula>"Alto"</formula>
    </cfRule>
  </conditionalFormatting>
  <conditionalFormatting sqref="AD39:AD41">
    <cfRule type="cellIs" dxfId="405" priority="310" operator="equal">
      <formula>"Moderado"</formula>
    </cfRule>
  </conditionalFormatting>
  <conditionalFormatting sqref="AD39:AD41">
    <cfRule type="cellIs" dxfId="404" priority="311" operator="equal">
      <formula>"Bajo"</formula>
    </cfRule>
  </conditionalFormatting>
  <conditionalFormatting sqref="L39">
    <cfRule type="containsText" dxfId="403" priority="312" operator="containsText" text="❌">
      <formula>NOT(ISERROR(SEARCH(("❌"),(L39))))</formula>
    </cfRule>
  </conditionalFormatting>
  <conditionalFormatting sqref="I42">
    <cfRule type="cellIs" dxfId="402" priority="313" operator="equal">
      <formula>"Muy Alta"</formula>
    </cfRule>
  </conditionalFormatting>
  <conditionalFormatting sqref="I42">
    <cfRule type="cellIs" dxfId="401" priority="314" operator="equal">
      <formula>"Alta"</formula>
    </cfRule>
  </conditionalFormatting>
  <conditionalFormatting sqref="I42">
    <cfRule type="cellIs" dxfId="400" priority="315" operator="equal">
      <formula>"Media"</formula>
    </cfRule>
  </conditionalFormatting>
  <conditionalFormatting sqref="I42">
    <cfRule type="cellIs" dxfId="399" priority="316" operator="equal">
      <formula>"Baja"</formula>
    </cfRule>
  </conditionalFormatting>
  <conditionalFormatting sqref="I42">
    <cfRule type="cellIs" dxfId="398" priority="317" operator="equal">
      <formula>"Muy Baja"</formula>
    </cfRule>
  </conditionalFormatting>
  <conditionalFormatting sqref="M42">
    <cfRule type="cellIs" dxfId="397" priority="318" operator="equal">
      <formula>"Catastrófico"</formula>
    </cfRule>
  </conditionalFormatting>
  <conditionalFormatting sqref="M42">
    <cfRule type="cellIs" dxfId="396" priority="319" operator="equal">
      <formula>"Mayor"</formula>
    </cfRule>
  </conditionalFormatting>
  <conditionalFormatting sqref="M42">
    <cfRule type="cellIs" dxfId="395" priority="320" operator="equal">
      <formula>"Moderado"</formula>
    </cfRule>
  </conditionalFormatting>
  <conditionalFormatting sqref="M42">
    <cfRule type="cellIs" dxfId="394" priority="321" operator="equal">
      <formula>"Menor"</formula>
    </cfRule>
  </conditionalFormatting>
  <conditionalFormatting sqref="M42">
    <cfRule type="cellIs" dxfId="393" priority="322" operator="equal">
      <formula>"Leve"</formula>
    </cfRule>
  </conditionalFormatting>
  <conditionalFormatting sqref="O42">
    <cfRule type="cellIs" dxfId="392" priority="323" operator="equal">
      <formula>"Extremo"</formula>
    </cfRule>
  </conditionalFormatting>
  <conditionalFormatting sqref="O42">
    <cfRule type="cellIs" dxfId="391" priority="324" operator="equal">
      <formula>"Alto"</formula>
    </cfRule>
  </conditionalFormatting>
  <conditionalFormatting sqref="O42">
    <cfRule type="cellIs" dxfId="390" priority="325" operator="equal">
      <formula>"Moderado"</formula>
    </cfRule>
  </conditionalFormatting>
  <conditionalFormatting sqref="O42">
    <cfRule type="cellIs" dxfId="389" priority="326" operator="equal">
      <formula>"Bajo"</formula>
    </cfRule>
  </conditionalFormatting>
  <conditionalFormatting sqref="Z42:Z44">
    <cfRule type="cellIs" dxfId="388" priority="327" operator="equal">
      <formula>"Muy Alta"</formula>
    </cfRule>
  </conditionalFormatting>
  <conditionalFormatting sqref="Z42:Z44">
    <cfRule type="cellIs" dxfId="387" priority="328" operator="equal">
      <formula>"Alta"</formula>
    </cfRule>
  </conditionalFormatting>
  <conditionalFormatting sqref="Z42:Z44">
    <cfRule type="cellIs" dxfId="386" priority="329" operator="equal">
      <formula>"Media"</formula>
    </cfRule>
  </conditionalFormatting>
  <conditionalFormatting sqref="Z42:Z44">
    <cfRule type="cellIs" dxfId="385" priority="330" operator="equal">
      <formula>"Baja"</formula>
    </cfRule>
  </conditionalFormatting>
  <conditionalFormatting sqref="Z42:Z44">
    <cfRule type="cellIs" dxfId="384" priority="331" operator="equal">
      <formula>"Muy Baja"</formula>
    </cfRule>
  </conditionalFormatting>
  <conditionalFormatting sqref="AD42:AD44">
    <cfRule type="cellIs" dxfId="383" priority="332" operator="equal">
      <formula>"Extremo"</formula>
    </cfRule>
  </conditionalFormatting>
  <conditionalFormatting sqref="AD42:AD44">
    <cfRule type="cellIs" dxfId="382" priority="333" operator="equal">
      <formula>"Alto"</formula>
    </cfRule>
  </conditionalFormatting>
  <conditionalFormatting sqref="AD42:AD44">
    <cfRule type="cellIs" dxfId="381" priority="334" operator="equal">
      <formula>"Moderado"</formula>
    </cfRule>
  </conditionalFormatting>
  <conditionalFormatting sqref="AD42:AD44">
    <cfRule type="cellIs" dxfId="380" priority="335" operator="equal">
      <formula>"Bajo"</formula>
    </cfRule>
  </conditionalFormatting>
  <conditionalFormatting sqref="L42">
    <cfRule type="containsText" dxfId="379" priority="336" operator="containsText" text="❌">
      <formula>NOT(ISERROR(SEARCH(("❌"),(L42))))</formula>
    </cfRule>
  </conditionalFormatting>
  <conditionalFormatting sqref="I57">
    <cfRule type="cellIs" dxfId="378" priority="337" operator="equal">
      <formula>"Muy Alta"</formula>
    </cfRule>
  </conditionalFormatting>
  <conditionalFormatting sqref="I57">
    <cfRule type="cellIs" dxfId="377" priority="338" operator="equal">
      <formula>"Alta"</formula>
    </cfRule>
  </conditionalFormatting>
  <conditionalFormatting sqref="I57">
    <cfRule type="cellIs" dxfId="376" priority="339" operator="equal">
      <formula>"Media"</formula>
    </cfRule>
  </conditionalFormatting>
  <conditionalFormatting sqref="I57">
    <cfRule type="cellIs" dxfId="375" priority="340" operator="equal">
      <formula>"Baja"</formula>
    </cfRule>
  </conditionalFormatting>
  <conditionalFormatting sqref="I57">
    <cfRule type="cellIs" dxfId="374" priority="341" operator="equal">
      <formula>"Muy Baja"</formula>
    </cfRule>
  </conditionalFormatting>
  <conditionalFormatting sqref="M57">
    <cfRule type="cellIs" dxfId="373" priority="342" operator="equal">
      <formula>"Catastrófico"</formula>
    </cfRule>
  </conditionalFormatting>
  <conditionalFormatting sqref="M57">
    <cfRule type="cellIs" dxfId="372" priority="343" operator="equal">
      <formula>"Mayor"</formula>
    </cfRule>
  </conditionalFormatting>
  <conditionalFormatting sqref="M57">
    <cfRule type="cellIs" dxfId="371" priority="344" operator="equal">
      <formula>"Moderado"</formula>
    </cfRule>
  </conditionalFormatting>
  <conditionalFormatting sqref="M57">
    <cfRule type="cellIs" dxfId="370" priority="345" operator="equal">
      <formula>"Menor"</formula>
    </cfRule>
  </conditionalFormatting>
  <conditionalFormatting sqref="M57">
    <cfRule type="cellIs" dxfId="369" priority="346" operator="equal">
      <formula>"Leve"</formula>
    </cfRule>
  </conditionalFormatting>
  <conditionalFormatting sqref="O57">
    <cfRule type="cellIs" dxfId="368" priority="347" operator="equal">
      <formula>"Extremo"</formula>
    </cfRule>
  </conditionalFormatting>
  <conditionalFormatting sqref="O57">
    <cfRule type="cellIs" dxfId="367" priority="348" operator="equal">
      <formula>"Alto"</formula>
    </cfRule>
  </conditionalFormatting>
  <conditionalFormatting sqref="O57">
    <cfRule type="cellIs" dxfId="366" priority="349" operator="equal">
      <formula>"Moderado"</formula>
    </cfRule>
  </conditionalFormatting>
  <conditionalFormatting sqref="O57">
    <cfRule type="cellIs" dxfId="365" priority="350" operator="equal">
      <formula>"Bajo"</formula>
    </cfRule>
  </conditionalFormatting>
  <conditionalFormatting sqref="Z57">
    <cfRule type="cellIs" dxfId="364" priority="351" operator="equal">
      <formula>"Muy Alta"</formula>
    </cfRule>
  </conditionalFormatting>
  <conditionalFormatting sqref="Z57">
    <cfRule type="cellIs" dxfId="363" priority="352" operator="equal">
      <formula>"Alta"</formula>
    </cfRule>
  </conditionalFormatting>
  <conditionalFormatting sqref="Z57">
    <cfRule type="cellIs" dxfId="362" priority="353" operator="equal">
      <formula>"Media"</formula>
    </cfRule>
  </conditionalFormatting>
  <conditionalFormatting sqref="Z57">
    <cfRule type="cellIs" dxfId="361" priority="354" operator="equal">
      <formula>"Baja"</formula>
    </cfRule>
  </conditionalFormatting>
  <conditionalFormatting sqref="Z57">
    <cfRule type="cellIs" dxfId="360" priority="355" operator="equal">
      <formula>"Muy Baja"</formula>
    </cfRule>
  </conditionalFormatting>
  <conditionalFormatting sqref="AD57">
    <cfRule type="cellIs" dxfId="359" priority="356" operator="equal">
      <formula>"Extremo"</formula>
    </cfRule>
  </conditionalFormatting>
  <conditionalFormatting sqref="AD57">
    <cfRule type="cellIs" dxfId="358" priority="357" operator="equal">
      <formula>"Alto"</formula>
    </cfRule>
  </conditionalFormatting>
  <conditionalFormatting sqref="AD57">
    <cfRule type="cellIs" dxfId="357" priority="358" operator="equal">
      <formula>"Moderado"</formula>
    </cfRule>
  </conditionalFormatting>
  <conditionalFormatting sqref="AD57">
    <cfRule type="cellIs" dxfId="356" priority="359" operator="equal">
      <formula>"Bajo"</formula>
    </cfRule>
  </conditionalFormatting>
  <conditionalFormatting sqref="L57">
    <cfRule type="containsText" dxfId="355" priority="360" operator="containsText" text="❌">
      <formula>NOT(ISERROR(SEARCH(("❌"),(L57))))</formula>
    </cfRule>
  </conditionalFormatting>
  <conditionalFormatting sqref="I58">
    <cfRule type="cellIs" dxfId="354" priority="361" operator="equal">
      <formula>"Muy Alta"</formula>
    </cfRule>
  </conditionalFormatting>
  <conditionalFormatting sqref="I58">
    <cfRule type="cellIs" dxfId="353" priority="362" operator="equal">
      <formula>"Alta"</formula>
    </cfRule>
  </conditionalFormatting>
  <conditionalFormatting sqref="I58">
    <cfRule type="cellIs" dxfId="352" priority="363" operator="equal">
      <formula>"Media"</formula>
    </cfRule>
  </conditionalFormatting>
  <conditionalFormatting sqref="I58">
    <cfRule type="cellIs" dxfId="351" priority="364" operator="equal">
      <formula>"Baja"</formula>
    </cfRule>
  </conditionalFormatting>
  <conditionalFormatting sqref="I58">
    <cfRule type="cellIs" dxfId="350" priority="365" operator="equal">
      <formula>"Muy Baja"</formula>
    </cfRule>
  </conditionalFormatting>
  <conditionalFormatting sqref="M58">
    <cfRule type="cellIs" dxfId="349" priority="366" operator="equal">
      <formula>"Catastrófico"</formula>
    </cfRule>
  </conditionalFormatting>
  <conditionalFormatting sqref="M58">
    <cfRule type="cellIs" dxfId="348" priority="367" operator="equal">
      <formula>"Mayor"</formula>
    </cfRule>
  </conditionalFormatting>
  <conditionalFormatting sqref="M58">
    <cfRule type="cellIs" dxfId="347" priority="368" operator="equal">
      <formula>"Moderado"</formula>
    </cfRule>
  </conditionalFormatting>
  <conditionalFormatting sqref="M58">
    <cfRule type="cellIs" dxfId="346" priority="369" operator="equal">
      <formula>"Menor"</formula>
    </cfRule>
  </conditionalFormatting>
  <conditionalFormatting sqref="M58">
    <cfRule type="cellIs" dxfId="345" priority="370" operator="equal">
      <formula>"Leve"</formula>
    </cfRule>
  </conditionalFormatting>
  <conditionalFormatting sqref="O58">
    <cfRule type="cellIs" dxfId="344" priority="371" operator="equal">
      <formula>"Extremo"</formula>
    </cfRule>
  </conditionalFormatting>
  <conditionalFormatting sqref="O58">
    <cfRule type="cellIs" dxfId="343" priority="372" operator="equal">
      <formula>"Alto"</formula>
    </cfRule>
  </conditionalFormatting>
  <conditionalFormatting sqref="O58">
    <cfRule type="cellIs" dxfId="342" priority="373" operator="equal">
      <formula>"Moderado"</formula>
    </cfRule>
  </conditionalFormatting>
  <conditionalFormatting sqref="O58">
    <cfRule type="cellIs" dxfId="341" priority="374" operator="equal">
      <formula>"Bajo"</formula>
    </cfRule>
  </conditionalFormatting>
  <conditionalFormatting sqref="L58">
    <cfRule type="containsText" dxfId="340" priority="375" operator="containsText" text="❌">
      <formula>NOT(ISERROR(SEARCH(("❌"),(L58))))</formula>
    </cfRule>
  </conditionalFormatting>
  <conditionalFormatting sqref="AI13:AI20 AI22:AI23 AI25:AI46 AI50:AI51 AI57">
    <cfRule type="expression" dxfId="339" priority="376">
      <formula>OR(AND(YEAR(AI13)=YEAR(TODAY()), MONTH(AI13)+1=MONTH(TODAY())), AND(YEAR(AI13)+1=YEAR(TODAY()), MONTH(AI13)=12, MONTH(TODAY())=1))</formula>
    </cfRule>
  </conditionalFormatting>
  <conditionalFormatting sqref="AI13:AI20 AI22:AI23 AI25:AI46 AI50:AI51 AI57">
    <cfRule type="expression" dxfId="338" priority="377">
      <formula>OR(AND(YEAR(AI13)=YEAR(TODAY()), MONTH(AI13)+1=MONTH(TODAY())), AND(YEAR(AI13)+1=YEAR(TODAY()), MONTH(AI13)=12, MONTH(TODAY())=1))</formula>
    </cfRule>
  </conditionalFormatting>
  <conditionalFormatting sqref="AI13:AI20 AI22:AI23 AI25:AI46 AI50:AI51 AI57">
    <cfRule type="expression" dxfId="337" priority="378">
      <formula>OR(AND(YEAR(AI13)=YEAR(TODAY()), MONTH(AI13)+1=MONTH(TODAY())), AND(YEAR(AI13)+1=YEAR(TODAY()), MONTH(AI13)=12, MONTH(TODAY())=1))</formula>
    </cfRule>
  </conditionalFormatting>
  <conditionalFormatting sqref="AB11">
    <cfRule type="cellIs" dxfId="336" priority="379" operator="equal">
      <formula>"Catastrófico"</formula>
    </cfRule>
  </conditionalFormatting>
  <conditionalFormatting sqref="AB11">
    <cfRule type="cellIs" dxfId="335" priority="380" operator="equal">
      <formula>"Mayor"</formula>
    </cfRule>
  </conditionalFormatting>
  <conditionalFormatting sqref="AB11">
    <cfRule type="cellIs" dxfId="334" priority="381" operator="equal">
      <formula>"Moderado"</formula>
    </cfRule>
  </conditionalFormatting>
  <conditionalFormatting sqref="AB11">
    <cfRule type="cellIs" dxfId="333" priority="382" operator="equal">
      <formula>"Menor"</formula>
    </cfRule>
  </conditionalFormatting>
  <conditionalFormatting sqref="AB11">
    <cfRule type="cellIs" dxfId="332" priority="383" operator="equal">
      <formula>"Leve"</formula>
    </cfRule>
  </conditionalFormatting>
  <conditionalFormatting sqref="I11">
    <cfRule type="cellIs" dxfId="331" priority="384" operator="equal">
      <formula>"Muy Alta"</formula>
    </cfRule>
  </conditionalFormatting>
  <conditionalFormatting sqref="I11">
    <cfRule type="cellIs" dxfId="330" priority="385" operator="equal">
      <formula>"Alta"</formula>
    </cfRule>
  </conditionalFormatting>
  <conditionalFormatting sqref="I11">
    <cfRule type="cellIs" dxfId="329" priority="386" operator="equal">
      <formula>"Media"</formula>
    </cfRule>
  </conditionalFormatting>
  <conditionalFormatting sqref="I11">
    <cfRule type="cellIs" dxfId="328" priority="387" operator="equal">
      <formula>"Baja"</formula>
    </cfRule>
  </conditionalFormatting>
  <conditionalFormatting sqref="I11">
    <cfRule type="cellIs" dxfId="327" priority="388" operator="equal">
      <formula>"Muy Baja"</formula>
    </cfRule>
  </conditionalFormatting>
  <conditionalFormatting sqref="M11">
    <cfRule type="cellIs" dxfId="326" priority="389" operator="equal">
      <formula>"Catastrófico"</formula>
    </cfRule>
  </conditionalFormatting>
  <conditionalFormatting sqref="M11">
    <cfRule type="cellIs" dxfId="325" priority="390" operator="equal">
      <formula>"Mayor"</formula>
    </cfRule>
  </conditionalFormatting>
  <conditionalFormatting sqref="M11">
    <cfRule type="cellIs" dxfId="324" priority="391" operator="equal">
      <formula>"Moderado"</formula>
    </cfRule>
  </conditionalFormatting>
  <conditionalFormatting sqref="M11">
    <cfRule type="cellIs" dxfId="323" priority="392" operator="equal">
      <formula>"Menor"</formula>
    </cfRule>
  </conditionalFormatting>
  <conditionalFormatting sqref="M11">
    <cfRule type="cellIs" dxfId="322" priority="393" operator="equal">
      <formula>"Leve"</formula>
    </cfRule>
  </conditionalFormatting>
  <conditionalFormatting sqref="O11">
    <cfRule type="cellIs" dxfId="321" priority="394" operator="equal">
      <formula>"Extremo"</formula>
    </cfRule>
  </conditionalFormatting>
  <conditionalFormatting sqref="O11">
    <cfRule type="cellIs" dxfId="320" priority="395" operator="equal">
      <formula>"Alto"</formula>
    </cfRule>
  </conditionalFormatting>
  <conditionalFormatting sqref="O11">
    <cfRule type="cellIs" dxfId="319" priority="396" operator="equal">
      <formula>"Moderado"</formula>
    </cfRule>
  </conditionalFormatting>
  <conditionalFormatting sqref="O11">
    <cfRule type="cellIs" dxfId="318" priority="397" operator="equal">
      <formula>"Bajo"</formula>
    </cfRule>
  </conditionalFormatting>
  <conditionalFormatting sqref="Z11">
    <cfRule type="cellIs" dxfId="317" priority="398" operator="equal">
      <formula>"Muy Alta"</formula>
    </cfRule>
  </conditionalFormatting>
  <conditionalFormatting sqref="Z11">
    <cfRule type="cellIs" dxfId="316" priority="399" operator="equal">
      <formula>"Alta"</formula>
    </cfRule>
  </conditionalFormatting>
  <conditionalFormatting sqref="Z11">
    <cfRule type="cellIs" dxfId="315" priority="400" operator="equal">
      <formula>"Media"</formula>
    </cfRule>
  </conditionalFormatting>
  <conditionalFormatting sqref="Z11">
    <cfRule type="cellIs" dxfId="314" priority="401" operator="equal">
      <formula>"Baja"</formula>
    </cfRule>
  </conditionalFormatting>
  <conditionalFormatting sqref="Z11">
    <cfRule type="cellIs" dxfId="313" priority="402" operator="equal">
      <formula>"Muy Baja"</formula>
    </cfRule>
  </conditionalFormatting>
  <conditionalFormatting sqref="AD11">
    <cfRule type="cellIs" dxfId="312" priority="403" operator="equal">
      <formula>"Extremo"</formula>
    </cfRule>
  </conditionalFormatting>
  <conditionalFormatting sqref="AD11">
    <cfRule type="cellIs" dxfId="311" priority="404" operator="equal">
      <formula>"Alto"</formula>
    </cfRule>
  </conditionalFormatting>
  <conditionalFormatting sqref="AD11">
    <cfRule type="cellIs" dxfId="310" priority="405" operator="equal">
      <formula>"Moderado"</formula>
    </cfRule>
  </conditionalFormatting>
  <conditionalFormatting sqref="AD11">
    <cfRule type="cellIs" dxfId="309" priority="406" operator="equal">
      <formula>"Bajo"</formula>
    </cfRule>
  </conditionalFormatting>
  <conditionalFormatting sqref="L11">
    <cfRule type="containsText" dxfId="308" priority="407" operator="containsText" text="❌">
      <formula>NOT(ISERROR(SEARCH(("❌"),(L11))))</formula>
    </cfRule>
  </conditionalFormatting>
  <conditionalFormatting sqref="AI11">
    <cfRule type="expression" dxfId="307" priority="408">
      <formula>OR(AND(YEAR(AI11)=YEAR(TODAY()), MONTH(AI11)+1=MONTH(TODAY())), AND(YEAR(AI11)+1=YEAR(TODAY()), MONTH(AI11)=12, MONTH(TODAY())=1))</formula>
    </cfRule>
  </conditionalFormatting>
  <conditionalFormatting sqref="AI11">
    <cfRule type="expression" dxfId="306" priority="409">
      <formula>OR(AND(YEAR(AI11)=YEAR(TODAY()), MONTH(AI11)+1=MONTH(TODAY())), AND(YEAR(AI11)+1=YEAR(TODAY()), MONTH(AI11)=12, MONTH(TODAY())=1))</formula>
    </cfRule>
  </conditionalFormatting>
  <conditionalFormatting sqref="AI11">
    <cfRule type="expression" dxfId="305" priority="410">
      <formula>OR(AND(YEAR(AI11)=YEAR(TODAY()), MONTH(AI11)+1=MONTH(TODAY())), AND(YEAR(AI11)+1=YEAR(TODAY()), MONTH(AI11)=12, MONTH(TODAY())=1))</formula>
    </cfRule>
  </conditionalFormatting>
  <conditionalFormatting sqref="AB12">
    <cfRule type="cellIs" dxfId="304" priority="411" operator="equal">
      <formula>"Catastrófico"</formula>
    </cfRule>
  </conditionalFormatting>
  <conditionalFormatting sqref="AB12">
    <cfRule type="cellIs" dxfId="303" priority="412" operator="equal">
      <formula>"Mayor"</formula>
    </cfRule>
  </conditionalFormatting>
  <conditionalFormatting sqref="AB12">
    <cfRule type="cellIs" dxfId="302" priority="413" operator="equal">
      <formula>"Moderado"</formula>
    </cfRule>
  </conditionalFormatting>
  <conditionalFormatting sqref="AB12">
    <cfRule type="cellIs" dxfId="301" priority="414" operator="equal">
      <formula>"Menor"</formula>
    </cfRule>
  </conditionalFormatting>
  <conditionalFormatting sqref="AB12">
    <cfRule type="cellIs" dxfId="300" priority="415" operator="equal">
      <formula>"Leve"</formula>
    </cfRule>
  </conditionalFormatting>
  <conditionalFormatting sqref="I12">
    <cfRule type="cellIs" dxfId="299" priority="416" operator="equal">
      <formula>"Muy Alta"</formula>
    </cfRule>
  </conditionalFormatting>
  <conditionalFormatting sqref="I12">
    <cfRule type="cellIs" dxfId="298" priority="417" operator="equal">
      <formula>"Alta"</formula>
    </cfRule>
  </conditionalFormatting>
  <conditionalFormatting sqref="I12">
    <cfRule type="cellIs" dxfId="297" priority="418" operator="equal">
      <formula>"Media"</formula>
    </cfRule>
  </conditionalFormatting>
  <conditionalFormatting sqref="I12">
    <cfRule type="cellIs" dxfId="296" priority="419" operator="equal">
      <formula>"Baja"</formula>
    </cfRule>
  </conditionalFormatting>
  <conditionalFormatting sqref="I12">
    <cfRule type="cellIs" dxfId="295" priority="420" operator="equal">
      <formula>"Muy Baja"</formula>
    </cfRule>
  </conditionalFormatting>
  <conditionalFormatting sqref="M12">
    <cfRule type="cellIs" dxfId="294" priority="421" operator="equal">
      <formula>"Catastrófico"</formula>
    </cfRule>
  </conditionalFormatting>
  <conditionalFormatting sqref="M12">
    <cfRule type="cellIs" dxfId="293" priority="422" operator="equal">
      <formula>"Mayor"</formula>
    </cfRule>
  </conditionalFormatting>
  <conditionalFormatting sqref="M12">
    <cfRule type="cellIs" dxfId="292" priority="423" operator="equal">
      <formula>"Moderado"</formula>
    </cfRule>
  </conditionalFormatting>
  <conditionalFormatting sqref="M12">
    <cfRule type="cellIs" dxfId="291" priority="424" operator="equal">
      <formula>"Menor"</formula>
    </cfRule>
  </conditionalFormatting>
  <conditionalFormatting sqref="M12">
    <cfRule type="cellIs" dxfId="290" priority="425" operator="equal">
      <formula>"Leve"</formula>
    </cfRule>
  </conditionalFormatting>
  <conditionalFormatting sqref="O12">
    <cfRule type="cellIs" dxfId="289" priority="426" operator="equal">
      <formula>"Extremo"</formula>
    </cfRule>
  </conditionalFormatting>
  <conditionalFormatting sqref="O12">
    <cfRule type="cellIs" dxfId="288" priority="427" operator="equal">
      <formula>"Alto"</formula>
    </cfRule>
  </conditionalFormatting>
  <conditionalFormatting sqref="O12">
    <cfRule type="cellIs" dxfId="287" priority="428" operator="equal">
      <formula>"Moderado"</formula>
    </cfRule>
  </conditionalFormatting>
  <conditionalFormatting sqref="O12">
    <cfRule type="cellIs" dxfId="286" priority="429" operator="equal">
      <formula>"Bajo"</formula>
    </cfRule>
  </conditionalFormatting>
  <conditionalFormatting sqref="Z12">
    <cfRule type="cellIs" dxfId="285" priority="430" operator="equal">
      <formula>"Muy Alta"</formula>
    </cfRule>
  </conditionalFormatting>
  <conditionalFormatting sqref="Z12">
    <cfRule type="cellIs" dxfId="284" priority="431" operator="equal">
      <formula>"Alta"</formula>
    </cfRule>
  </conditionalFormatting>
  <conditionalFormatting sqref="Z12">
    <cfRule type="cellIs" dxfId="283" priority="432" operator="equal">
      <formula>"Media"</formula>
    </cfRule>
  </conditionalFormatting>
  <conditionalFormatting sqref="Z12">
    <cfRule type="cellIs" dxfId="282" priority="433" operator="equal">
      <formula>"Baja"</formula>
    </cfRule>
  </conditionalFormatting>
  <conditionalFormatting sqref="Z12">
    <cfRule type="cellIs" dxfId="281" priority="434" operator="equal">
      <formula>"Muy Baja"</formula>
    </cfRule>
  </conditionalFormatting>
  <conditionalFormatting sqref="AD12">
    <cfRule type="cellIs" dxfId="280" priority="435" operator="equal">
      <formula>"Extremo"</formula>
    </cfRule>
  </conditionalFormatting>
  <conditionalFormatting sqref="AD12">
    <cfRule type="cellIs" dxfId="279" priority="436" operator="equal">
      <formula>"Alto"</formula>
    </cfRule>
  </conditionalFormatting>
  <conditionalFormatting sqref="AD12">
    <cfRule type="cellIs" dxfId="278" priority="437" operator="equal">
      <formula>"Moderado"</formula>
    </cfRule>
  </conditionalFormatting>
  <conditionalFormatting sqref="AD12">
    <cfRule type="cellIs" dxfId="277" priority="438" operator="equal">
      <formula>"Bajo"</formula>
    </cfRule>
  </conditionalFormatting>
  <conditionalFormatting sqref="L12">
    <cfRule type="containsText" dxfId="276" priority="439" operator="containsText" text="❌">
      <formula>NOT(ISERROR(SEARCH(("❌"),(L12))))</formula>
    </cfRule>
  </conditionalFormatting>
  <conditionalFormatting sqref="AI12">
    <cfRule type="expression" dxfId="275" priority="440">
      <formula>OR(AND(YEAR(AI12)=YEAR(TODAY()), MONTH(AI12)+1=MONTH(TODAY())), AND(YEAR(AI12)+1=YEAR(TODAY()), MONTH(AI12)=12, MONTH(TODAY())=1))</formula>
    </cfRule>
  </conditionalFormatting>
  <conditionalFormatting sqref="AI12">
    <cfRule type="expression" dxfId="274" priority="441">
      <formula>OR(AND(YEAR(AI12)=YEAR(TODAY()), MONTH(AI12)+1=MONTH(TODAY())), AND(YEAR(AI12)+1=YEAR(TODAY()), MONTH(AI12)=12, MONTH(TODAY())=1))</formula>
    </cfRule>
  </conditionalFormatting>
  <conditionalFormatting sqref="AI12">
    <cfRule type="expression" dxfId="273" priority="442">
      <formula>OR(AND(YEAR(AI12)=YEAR(TODAY()), MONTH(AI12)+1=MONTH(TODAY())), AND(YEAR(AI12)+1=YEAR(TODAY()), MONTH(AI12)=12, MONTH(TODAY())=1))</formula>
    </cfRule>
  </conditionalFormatting>
  <conditionalFormatting sqref="AI58">
    <cfRule type="expression" dxfId="272" priority="443">
      <formula>OR(AND(YEAR(AI58)=YEAR(TODAY()), MONTH(AI58)+1=MONTH(TODAY())), AND(YEAR(AI58)+1=YEAR(TODAY()), MONTH(AI58)=12, MONTH(TODAY())=1))</formula>
    </cfRule>
  </conditionalFormatting>
  <conditionalFormatting sqref="AI58">
    <cfRule type="expression" dxfId="271" priority="444">
      <formula>OR(AND(YEAR(AI58)=YEAR(TODAY()), MONTH(AI58)+1=MONTH(TODAY())), AND(YEAR(AI58)+1=YEAR(TODAY()), MONTH(AI58)=12, MONTH(TODAY())=1))</formula>
    </cfRule>
  </conditionalFormatting>
  <conditionalFormatting sqref="AI58">
    <cfRule type="expression" dxfId="270" priority="445">
      <formula>OR(AND(YEAR(AI58)=YEAR(TODAY()), MONTH(AI58)+1=MONTH(TODAY())), AND(YEAR(AI58)+1=YEAR(TODAY()), MONTH(AI58)=12, MONTH(TODAY())=1))</formula>
    </cfRule>
  </conditionalFormatting>
  <conditionalFormatting sqref="AI21">
    <cfRule type="expression" dxfId="269" priority="446">
      <formula>OR(AND(YEAR(AI21)=YEAR(TODAY()), MONTH(AI21)+1=MONTH(TODAY())), AND(YEAR(AI21)+1=YEAR(TODAY()), MONTH(AI21)=12, MONTH(TODAY())=1))</formula>
    </cfRule>
  </conditionalFormatting>
  <conditionalFormatting sqref="AI21">
    <cfRule type="expression" dxfId="268" priority="447">
      <formula>OR(AND(YEAR(AI21)=YEAR(TODAY()), MONTH(AI21)+1=MONTH(TODAY())), AND(YEAR(AI21)+1=YEAR(TODAY()), MONTH(AI21)=12, MONTH(TODAY())=1))</formula>
    </cfRule>
  </conditionalFormatting>
  <conditionalFormatting sqref="AI21">
    <cfRule type="expression" dxfId="267" priority="448">
      <formula>OR(AND(YEAR(AI21)=YEAR(TODAY()), MONTH(AI21)+1=MONTH(TODAY())), AND(YEAR(AI21)+1=YEAR(TODAY()), MONTH(AI21)=12, MONTH(TODAY())=1))</formula>
    </cfRule>
  </conditionalFormatting>
  <conditionalFormatting sqref="AI24">
    <cfRule type="expression" dxfId="266" priority="449">
      <formula>OR(AND(YEAR(AI24)=YEAR(TODAY()), MONTH(AI24)+1=MONTH(TODAY())), AND(YEAR(AI24)+1=YEAR(TODAY()), MONTH(AI24)=12, MONTH(TODAY())=1))</formula>
    </cfRule>
  </conditionalFormatting>
  <conditionalFormatting sqref="AI24">
    <cfRule type="expression" dxfId="265" priority="450">
      <formula>OR(AND(YEAR(AI24)=YEAR(TODAY()), MONTH(AI24)+1=MONTH(TODAY())), AND(YEAR(AI24)+1=YEAR(TODAY()), MONTH(AI24)=12, MONTH(TODAY())=1))</formula>
    </cfRule>
  </conditionalFormatting>
  <conditionalFormatting sqref="AI24">
    <cfRule type="expression" dxfId="264" priority="451">
      <formula>OR(AND(YEAR(AI24)=YEAR(TODAY()), MONTH(AI24)+1=MONTH(TODAY())), AND(YEAR(AI24)+1=YEAR(TODAY()), MONTH(AI24)=12, MONTH(TODAY())=1))</formula>
    </cfRule>
  </conditionalFormatting>
  <dataValidations count="1">
    <dataValidation type="list" allowBlank="1" showInputMessage="1" showErrorMessage="1" prompt=" - " sqref="B51">
      <formula1>$H$50</formula1>
    </dataValidation>
  </dataValidations>
  <hyperlinks>
    <hyperlink ref="AQ22" r:id="rId1"/>
    <hyperlink ref="AR22" r:id="rId2"/>
    <hyperlink ref="AR25" r:id="rId3"/>
    <hyperlink ref="Q52" r:id="rId4" location="gid=1130127983"/>
    <hyperlink ref="Q53" r:id="rId5" location="gid=1130127983"/>
    <hyperlink ref="AR53" r:id="rId6" location="gid=1130127983"/>
    <hyperlink ref="AR54" r:id="rId7" location="gid=1130127983"/>
  </hyperlinks>
  <pageMargins left="0.7" right="0.7" top="0.75" bottom="0.75" header="0" footer="0"/>
  <pageSetup orientation="portrait" r:id="rId8"/>
  <drawing r:id="rId9"/>
  <extLst>
    <ext xmlns:x14="http://schemas.microsoft.com/office/spreadsheetml/2009/9/main" uri="{CCE6A557-97BC-4b89-ADB6-D9C93CAAB3DF}">
      <x14:dataValidations xmlns:xm="http://schemas.microsoft.com/office/excel/2006/main" count="12">
        <x14:dataValidation type="list" allowBlank="1" showErrorMessage="1">
          <x14:formula1>
            <xm:f>'Opciones Tratamiento'!$B$13:$B$21</xm:f>
          </x14:formula1>
          <xm:sqref>G11:G13 G16:G17 G22 G24:G25 G27 G30 G33 G36 G39 G42 G45:G47 G50:G53 G56:G58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AH11:AH58</xm:sqref>
        </x14:dataValidation>
        <x14:dataValidation type="list" allowBlank="1" showErrorMessage="1">
          <x14:formula1>
            <xm:f>'Tabla Valoración controles'!$D$11:$D$12</xm:f>
          </x14:formula1>
          <xm:sqref>W11:W58</xm:sqref>
        </x14:dataValidation>
        <x14:dataValidation type="list" allowBlank="1" showErrorMessage="1">
          <x14:formula1>
            <xm:f>'Tabla Impacto'!$F$141:$F$152</xm:f>
          </x14:formula1>
          <xm:sqref>K11:K13 K16:K17 K22 K24:K25 K27 K30 K33 K36 K39 K42 K45:K47 K50:K53 K56:K58</xm:sqref>
        </x14:dataValidation>
        <x14:dataValidation type="custom" allowBlank="1" showInputMessage="1" showErrorMessage="1" prompt="Recuerde que las acciones se generan bajo la medida de mitigar el riesgo">
          <x14:formula1>
            <xm:f>IF(OR(AE29='Opciones Tratamiento'!$B$2,AE29='Opciones Tratamiento'!$B$3,AE29='Opciones Tratamiento'!$B$4),ISBLANK(AE29),ISTEXT(AE29))</xm:f>
          </x14:formula1>
          <xm:sqref>AJ29</xm:sqref>
        </x14:dataValidation>
        <x14:dataValidation type="list" allowBlank="1" showErrorMessage="1">
          <x14:formula1>
            <xm:f>'Tabla Valoración controles'!$D$13:$D$14</xm:f>
          </x14:formula1>
          <xm:sqref>X11:X58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AI11:AI15 AI17:AI20 AI22:AI46 AI50:AI57</xm:sqref>
        </x14:dataValidation>
        <x14:dataValidation type="list" allowBlank="1" showErrorMessage="1">
          <x14:formula1>
            <xm:f>'Opciones Tratamiento'!$E$2:$E$4</xm:f>
          </x14:formula1>
          <xm:sqref>C11:C13 C16:C17 C22 C24:C25 C27 C30 C33 C36 C39 C42 C45:C47 C50:C53 C56:C58</xm:sqref>
        </x14:dataValidation>
        <x14:dataValidation type="list" allowBlank="1" showErrorMessage="1">
          <x14:formula1>
            <xm:f>'Tabla Valoración controles'!$D$9:$D$10</xm:f>
          </x14:formula1>
          <xm:sqref>V11:V58</xm:sqref>
        </x14:dataValidation>
        <x14:dataValidation type="list" allowBlank="1" showErrorMessage="1">
          <x14:formula1>
            <xm:f>'Tabla Valoración controles'!$D$4:$D$6</xm:f>
          </x14:formula1>
          <xm:sqref>S11:S58</xm:sqref>
        </x14:dataValidation>
        <x14:dataValidation type="list" allowBlank="1" showErrorMessage="1">
          <x14:formula1>
            <xm:f>'Opciones Tratamiento'!$B$2:$B$5</xm:f>
          </x14:formula1>
          <xm:sqref>AE11:AE58</xm:sqref>
        </x14:dataValidation>
        <x14:dataValidation type="list" allowBlank="1" showErrorMessage="1">
          <x14:formula1>
            <xm:f>'Tabla Valoración controles'!$D$7:$D$8</xm:f>
          </x14:formula1>
          <xm:sqref>T11:T58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000"/>
  <sheetViews>
    <sheetView tabSelected="1" zoomScale="115" zoomScaleNormal="115" workbookViewId="0">
      <selection activeCell="BR13" sqref="BR13"/>
    </sheetView>
  </sheetViews>
  <sheetFormatPr baseColWidth="10" defaultColWidth="14.42578125" defaultRowHeight="15" customHeight="1"/>
  <cols>
    <col min="1" max="1" width="4" customWidth="1"/>
    <col min="2" max="2" width="26.7109375" customWidth="1"/>
    <col min="3" max="3" width="17.42578125" customWidth="1"/>
    <col min="4" max="4" width="38.85546875" customWidth="1"/>
    <col min="5" max="5" width="33.28515625" customWidth="1"/>
    <col min="6" max="6" width="78.7109375" customWidth="1"/>
    <col min="7" max="7" width="19" customWidth="1"/>
    <col min="8" max="8" width="17.85546875" customWidth="1"/>
    <col min="9" max="9" width="16.5703125" customWidth="1"/>
    <col min="10" max="11" width="12.140625" customWidth="1"/>
    <col min="12" max="12" width="14.28515625" customWidth="1"/>
    <col min="13" max="29" width="12.140625" customWidth="1"/>
    <col min="30" max="30" width="17.7109375" customWidth="1"/>
    <col min="31" max="31" width="27.28515625" customWidth="1"/>
    <col min="32" max="32" width="30.5703125" customWidth="1"/>
    <col min="33" max="33" width="17.5703125" customWidth="1"/>
    <col min="34" max="34" width="7.42578125" customWidth="1"/>
    <col min="35" max="35" width="16" customWidth="1"/>
    <col min="36" max="36" width="5.85546875" customWidth="1"/>
    <col min="37" max="37" width="63.28515625" customWidth="1"/>
    <col min="38" max="38" width="15.140625" customWidth="1"/>
    <col min="39" max="39" width="6.85546875" customWidth="1"/>
    <col min="40" max="40" width="5" customWidth="1"/>
    <col min="41" max="41" width="5.5703125" customWidth="1"/>
    <col min="42" max="42" width="7.140625" customWidth="1"/>
    <col min="43" max="43" width="6.7109375" customWidth="1"/>
    <col min="44" max="44" width="7.5703125" customWidth="1"/>
    <col min="45" max="45" width="14.28515625" customWidth="1"/>
    <col min="46" max="46" width="8.7109375" customWidth="1"/>
    <col min="47" max="47" width="10.28515625" customWidth="1"/>
    <col min="48" max="48" width="9.28515625" customWidth="1"/>
    <col min="49" max="49" width="9.140625" customWidth="1"/>
    <col min="50" max="50" width="8.42578125" customWidth="1"/>
    <col min="51" max="51" width="11.5703125" customWidth="1"/>
    <col min="52" max="52" width="78.42578125" customWidth="1"/>
    <col min="53" max="55" width="18.85546875" customWidth="1"/>
    <col min="56" max="56" width="46.5703125" customWidth="1"/>
    <col min="57" max="57" width="4.140625" customWidth="1"/>
    <col min="58" max="58" width="54.140625" customWidth="1"/>
    <col min="59" max="59" width="4.140625" customWidth="1"/>
    <col min="60" max="60" width="60.140625" customWidth="1"/>
    <col min="61" max="61" width="4.140625" customWidth="1"/>
    <col min="62" max="62" width="62.7109375" customWidth="1"/>
  </cols>
  <sheetData>
    <row r="1" spans="1:62" ht="12.75" customHeight="1">
      <c r="A1" s="230"/>
      <c r="B1" s="231"/>
      <c r="C1" s="275" t="s">
        <v>30</v>
      </c>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31"/>
      <c r="BH1" s="277" t="s">
        <v>31</v>
      </c>
      <c r="BI1" s="242"/>
      <c r="BJ1" s="229"/>
    </row>
    <row r="2" spans="1:62" ht="12.75" customHeight="1">
      <c r="A2" s="232"/>
      <c r="B2" s="233"/>
      <c r="C2" s="232"/>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33"/>
      <c r="BH2" s="277" t="s">
        <v>32</v>
      </c>
      <c r="BI2" s="242"/>
      <c r="BJ2" s="229"/>
    </row>
    <row r="3" spans="1:62" ht="12.75" customHeight="1">
      <c r="A3" s="232"/>
      <c r="B3" s="233"/>
      <c r="C3" s="232"/>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33"/>
      <c r="BH3" s="277" t="s">
        <v>33</v>
      </c>
      <c r="BI3" s="242"/>
      <c r="BJ3" s="229"/>
    </row>
    <row r="4" spans="1:62" ht="12.75" customHeight="1">
      <c r="A4" s="234"/>
      <c r="B4" s="235"/>
      <c r="C4" s="234"/>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5"/>
      <c r="BH4" s="277" t="s">
        <v>34</v>
      </c>
      <c r="BI4" s="242"/>
      <c r="BJ4" s="229"/>
    </row>
    <row r="5" spans="1:62" ht="24" customHeight="1">
      <c r="A5" s="278" t="s">
        <v>430</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29"/>
    </row>
    <row r="6" spans="1:62" ht="23.25" customHeight="1">
      <c r="A6" s="228" t="s">
        <v>35</v>
      </c>
      <c r="B6" s="229"/>
      <c r="C6" s="241"/>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29"/>
    </row>
    <row r="7" spans="1:62" ht="25.5" customHeight="1">
      <c r="A7" s="228" t="s">
        <v>37</v>
      </c>
      <c r="B7" s="229"/>
      <c r="C7" s="241"/>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29"/>
    </row>
    <row r="8" spans="1:62" ht="43.5" customHeight="1">
      <c r="A8" s="228" t="s">
        <v>39</v>
      </c>
      <c r="B8" s="229"/>
      <c r="C8" s="241"/>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29"/>
    </row>
    <row r="9" spans="1:62" ht="43.5" customHeight="1">
      <c r="A9" s="228" t="s">
        <v>41</v>
      </c>
      <c r="B9" s="229"/>
      <c r="C9" s="241"/>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29"/>
    </row>
    <row r="10" spans="1:62" ht="44.25" customHeight="1">
      <c r="A10" s="279"/>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row>
    <row r="11" spans="1:62" ht="78.75" customHeight="1">
      <c r="A11" s="34" t="s">
        <v>43</v>
      </c>
      <c r="B11" s="35" t="s">
        <v>44</v>
      </c>
      <c r="C11" s="35" t="s">
        <v>45</v>
      </c>
      <c r="D11" s="35" t="s">
        <v>431</v>
      </c>
      <c r="E11" s="35" t="s">
        <v>432</v>
      </c>
      <c r="F11" s="35" t="s">
        <v>48</v>
      </c>
      <c r="G11" s="35" t="s">
        <v>49</v>
      </c>
      <c r="H11" s="35" t="s">
        <v>50</v>
      </c>
      <c r="I11" s="35" t="s">
        <v>51</v>
      </c>
      <c r="J11" s="35" t="s">
        <v>52</v>
      </c>
      <c r="K11" s="280" t="s">
        <v>433</v>
      </c>
      <c r="L11" s="281"/>
      <c r="M11" s="281"/>
      <c r="N11" s="281"/>
      <c r="O11" s="281"/>
      <c r="P11" s="281"/>
      <c r="Q11" s="281"/>
      <c r="R11" s="281"/>
      <c r="S11" s="281"/>
      <c r="T11" s="281"/>
      <c r="U11" s="281"/>
      <c r="V11" s="281"/>
      <c r="W11" s="281"/>
      <c r="X11" s="281"/>
      <c r="Y11" s="281"/>
      <c r="Z11" s="281"/>
      <c r="AA11" s="281"/>
      <c r="AB11" s="281"/>
      <c r="AC11" s="282"/>
      <c r="AD11" s="134" t="s">
        <v>434</v>
      </c>
      <c r="AE11" s="134" t="s">
        <v>55</v>
      </c>
      <c r="AF11" s="134" t="s">
        <v>54</v>
      </c>
      <c r="AG11" s="134" t="s">
        <v>55</v>
      </c>
      <c r="AH11" s="134" t="s">
        <v>52</v>
      </c>
      <c r="AI11" s="134" t="s">
        <v>56</v>
      </c>
      <c r="AJ11" s="134" t="s">
        <v>57</v>
      </c>
      <c r="AK11" s="134" t="s">
        <v>58</v>
      </c>
      <c r="AL11" s="134" t="s">
        <v>59</v>
      </c>
      <c r="AM11" s="283" t="s">
        <v>60</v>
      </c>
      <c r="AN11" s="242"/>
      <c r="AO11" s="242"/>
      <c r="AP11" s="242"/>
      <c r="AQ11" s="242"/>
      <c r="AR11" s="229"/>
      <c r="AS11" s="39" t="s">
        <v>61</v>
      </c>
      <c r="AT11" s="39" t="s">
        <v>62</v>
      </c>
      <c r="AU11" s="39" t="s">
        <v>52</v>
      </c>
      <c r="AV11" s="39" t="s">
        <v>63</v>
      </c>
      <c r="AW11" s="39" t="s">
        <v>52</v>
      </c>
      <c r="AX11" s="39" t="s">
        <v>64</v>
      </c>
      <c r="AY11" s="39" t="s">
        <v>65</v>
      </c>
      <c r="AZ11" s="135" t="s">
        <v>66</v>
      </c>
      <c r="BA11" s="135" t="s">
        <v>67</v>
      </c>
      <c r="BB11" s="35" t="s">
        <v>68</v>
      </c>
      <c r="BC11" s="35" t="s">
        <v>435</v>
      </c>
      <c r="BD11" s="35" t="s">
        <v>70</v>
      </c>
      <c r="BE11" s="263" t="s">
        <v>71</v>
      </c>
      <c r="BF11" s="264"/>
      <c r="BG11" s="267" t="s">
        <v>72</v>
      </c>
      <c r="BH11" s="268"/>
      <c r="BI11" s="271" t="s">
        <v>436</v>
      </c>
      <c r="BJ11" s="272"/>
    </row>
    <row r="12" spans="1:62" ht="96" customHeight="1">
      <c r="A12" s="40"/>
      <c r="B12" s="41"/>
      <c r="C12" s="41"/>
      <c r="D12" s="41"/>
      <c r="E12" s="41"/>
      <c r="F12" s="41"/>
      <c r="G12" s="41"/>
      <c r="H12" s="41"/>
      <c r="I12" s="41"/>
      <c r="J12" s="41"/>
      <c r="K12" s="136" t="s">
        <v>437</v>
      </c>
      <c r="L12" s="136" t="s">
        <v>438</v>
      </c>
      <c r="M12" s="136" t="s">
        <v>439</v>
      </c>
      <c r="N12" s="136" t="s">
        <v>440</v>
      </c>
      <c r="O12" s="136" t="s">
        <v>441</v>
      </c>
      <c r="P12" s="136" t="s">
        <v>442</v>
      </c>
      <c r="Q12" s="136" t="s">
        <v>443</v>
      </c>
      <c r="R12" s="136" t="s">
        <v>444</v>
      </c>
      <c r="S12" s="136" t="s">
        <v>445</v>
      </c>
      <c r="T12" s="136" t="s">
        <v>446</v>
      </c>
      <c r="U12" s="136" t="s">
        <v>447</v>
      </c>
      <c r="V12" s="136" t="s">
        <v>448</v>
      </c>
      <c r="W12" s="136" t="s">
        <v>449</v>
      </c>
      <c r="X12" s="136" t="s">
        <v>450</v>
      </c>
      <c r="Y12" s="136" t="s">
        <v>451</v>
      </c>
      <c r="Z12" s="136" t="s">
        <v>452</v>
      </c>
      <c r="AA12" s="136" t="s">
        <v>453</v>
      </c>
      <c r="AB12" s="136" t="s">
        <v>454</v>
      </c>
      <c r="AC12" s="137" t="s">
        <v>455</v>
      </c>
      <c r="AD12" s="138"/>
      <c r="AE12" s="138"/>
      <c r="AF12" s="138"/>
      <c r="AG12" s="138"/>
      <c r="AH12" s="138"/>
      <c r="AI12" s="138"/>
      <c r="AJ12" s="138"/>
      <c r="AK12" s="138"/>
      <c r="AL12" s="138"/>
      <c r="AM12" s="139" t="s">
        <v>76</v>
      </c>
      <c r="AN12" s="139" t="s">
        <v>77</v>
      </c>
      <c r="AO12" s="139" t="s">
        <v>78</v>
      </c>
      <c r="AP12" s="139" t="s">
        <v>79</v>
      </c>
      <c r="AQ12" s="139" t="s">
        <v>80</v>
      </c>
      <c r="AR12" s="139" t="s">
        <v>81</v>
      </c>
      <c r="AS12" s="46"/>
      <c r="AT12" s="46"/>
      <c r="AU12" s="46"/>
      <c r="AV12" s="46"/>
      <c r="AW12" s="46"/>
      <c r="AX12" s="46"/>
      <c r="AY12" s="46"/>
      <c r="AZ12" s="140"/>
      <c r="BA12" s="141"/>
      <c r="BB12" s="142"/>
      <c r="BC12" s="142"/>
      <c r="BD12" s="41"/>
      <c r="BE12" s="265"/>
      <c r="BF12" s="266"/>
      <c r="BG12" s="269"/>
      <c r="BH12" s="270"/>
      <c r="BI12" s="273"/>
      <c r="BJ12" s="274"/>
    </row>
    <row r="13" spans="1:62" ht="156" customHeight="1">
      <c r="A13" s="250"/>
      <c r="B13" s="253"/>
      <c r="C13" s="253"/>
      <c r="D13" s="253"/>
      <c r="E13" s="253"/>
      <c r="F13" s="253"/>
      <c r="G13" s="253"/>
      <c r="H13" s="250"/>
      <c r="I13" s="260"/>
      <c r="J13" s="256"/>
      <c r="K13" s="256"/>
      <c r="L13" s="256"/>
      <c r="M13" s="256"/>
      <c r="N13" s="256"/>
      <c r="O13" s="256"/>
      <c r="P13" s="256"/>
      <c r="Q13" s="256"/>
      <c r="R13" s="256"/>
      <c r="S13" s="256"/>
      <c r="T13" s="256"/>
      <c r="U13" s="256"/>
      <c r="V13" s="256"/>
      <c r="W13" s="256"/>
      <c r="X13" s="256"/>
      <c r="Y13" s="256"/>
      <c r="Z13" s="256"/>
      <c r="AA13" s="256"/>
      <c r="AB13" s="256"/>
      <c r="AC13" s="261"/>
      <c r="AD13" s="256"/>
      <c r="AE13" s="256"/>
      <c r="AF13" s="256"/>
      <c r="AG13" s="260"/>
      <c r="AH13" s="256"/>
      <c r="AI13" s="262"/>
      <c r="AJ13" s="55"/>
      <c r="AK13" s="143"/>
      <c r="AL13" s="55"/>
      <c r="AM13" s="60"/>
      <c r="AN13" s="60"/>
      <c r="AO13" s="61"/>
      <c r="AP13" s="60"/>
      <c r="AQ13" s="60"/>
      <c r="AR13" s="60"/>
      <c r="AS13" s="62"/>
      <c r="AT13" s="63"/>
      <c r="AU13" s="61"/>
      <c r="AV13" s="63"/>
      <c r="AW13" s="55"/>
      <c r="AX13" s="64"/>
      <c r="AY13" s="60"/>
      <c r="AZ13" s="73"/>
      <c r="BA13" s="55"/>
      <c r="BB13" s="144"/>
      <c r="BC13" s="145"/>
      <c r="BD13" s="59"/>
      <c r="BE13" s="146"/>
      <c r="BF13" s="97"/>
      <c r="BG13" s="146"/>
      <c r="BH13" s="146"/>
      <c r="BI13" s="146"/>
      <c r="BJ13" s="147"/>
    </row>
    <row r="14" spans="1:62" ht="96" customHeight="1">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55"/>
      <c r="AK14" s="148"/>
      <c r="AL14" s="55"/>
      <c r="AM14" s="60"/>
      <c r="AN14" s="60"/>
      <c r="AO14" s="61"/>
      <c r="AP14" s="60"/>
      <c r="AQ14" s="60"/>
      <c r="AR14" s="60"/>
      <c r="AS14" s="62"/>
      <c r="AT14" s="63"/>
      <c r="AU14" s="61"/>
      <c r="AV14" s="63"/>
      <c r="AW14" s="61"/>
      <c r="AX14" s="64"/>
      <c r="AY14" s="60"/>
      <c r="AZ14" s="73"/>
      <c r="BA14" s="55"/>
      <c r="BB14" s="144"/>
      <c r="BC14" s="145"/>
      <c r="BD14" s="59"/>
      <c r="BE14" s="55"/>
      <c r="BF14" s="97"/>
      <c r="BG14" s="55"/>
      <c r="BH14" s="146"/>
      <c r="BI14" s="55"/>
      <c r="BJ14" s="147"/>
    </row>
    <row r="15" spans="1:62" ht="98.2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55"/>
      <c r="AK15" s="148"/>
      <c r="AL15" s="55"/>
      <c r="AM15" s="60"/>
      <c r="AN15" s="60"/>
      <c r="AO15" s="61"/>
      <c r="AP15" s="60"/>
      <c r="AQ15" s="60"/>
      <c r="AR15" s="60"/>
      <c r="AS15" s="62"/>
      <c r="AT15" s="63"/>
      <c r="AU15" s="61"/>
      <c r="AV15" s="63"/>
      <c r="AW15" s="61"/>
      <c r="AX15" s="64"/>
      <c r="AY15" s="60"/>
      <c r="AZ15" s="73"/>
      <c r="BA15" s="55"/>
      <c r="BB15" s="144"/>
      <c r="BC15" s="145"/>
      <c r="BD15" s="59"/>
      <c r="BE15" s="55"/>
      <c r="BF15" s="97"/>
      <c r="BG15" s="55"/>
      <c r="BH15" s="146"/>
      <c r="BI15" s="55"/>
      <c r="BJ15" s="147"/>
    </row>
    <row r="16" spans="1:62" ht="123.75" customHeight="1">
      <c r="A16" s="250"/>
      <c r="B16" s="253"/>
      <c r="C16" s="253"/>
      <c r="D16" s="253"/>
      <c r="E16" s="253"/>
      <c r="F16" s="253"/>
      <c r="G16" s="253"/>
      <c r="H16" s="250"/>
      <c r="I16" s="260"/>
      <c r="J16" s="256"/>
      <c r="K16" s="256"/>
      <c r="L16" s="256"/>
      <c r="M16" s="256"/>
      <c r="N16" s="256"/>
      <c r="O16" s="256"/>
      <c r="P16" s="256"/>
      <c r="Q16" s="256"/>
      <c r="R16" s="256"/>
      <c r="S16" s="256"/>
      <c r="T16" s="256"/>
      <c r="U16" s="256"/>
      <c r="V16" s="256"/>
      <c r="W16" s="256"/>
      <c r="X16" s="256"/>
      <c r="Y16" s="256"/>
      <c r="Z16" s="256"/>
      <c r="AA16" s="256"/>
      <c r="AB16" s="256"/>
      <c r="AC16" s="261"/>
      <c r="AD16" s="256"/>
      <c r="AE16" s="256"/>
      <c r="AF16" s="256"/>
      <c r="AG16" s="260"/>
      <c r="AH16" s="256"/>
      <c r="AI16" s="262"/>
      <c r="AJ16" s="55"/>
      <c r="AK16" s="148"/>
      <c r="AL16" s="55"/>
      <c r="AM16" s="60"/>
      <c r="AN16" s="60"/>
      <c r="AO16" s="61"/>
      <c r="AP16" s="60"/>
      <c r="AQ16" s="60"/>
      <c r="AR16" s="60"/>
      <c r="AS16" s="62"/>
      <c r="AT16" s="63"/>
      <c r="AU16" s="61"/>
      <c r="AV16" s="63"/>
      <c r="AW16" s="61"/>
      <c r="AX16" s="64"/>
      <c r="AY16" s="60"/>
      <c r="AZ16" s="73"/>
      <c r="BA16" s="55"/>
      <c r="BB16" s="144"/>
      <c r="BC16" s="145"/>
      <c r="BD16" s="59"/>
      <c r="BE16" s="146"/>
      <c r="BF16" s="97"/>
      <c r="BG16" s="146"/>
      <c r="BH16" s="146"/>
      <c r="BI16" s="146"/>
      <c r="BJ16" s="147"/>
    </row>
    <row r="17" spans="1:62" ht="144.75" customHeight="1">
      <c r="A17" s="258"/>
      <c r="B17" s="258"/>
      <c r="C17" s="258"/>
      <c r="D17" s="258"/>
      <c r="E17" s="258"/>
      <c r="F17" s="258"/>
      <c r="G17" s="258"/>
      <c r="H17" s="258"/>
      <c r="I17" s="258"/>
      <c r="J17" s="258"/>
      <c r="K17" s="257"/>
      <c r="L17" s="257"/>
      <c r="M17" s="257"/>
      <c r="N17" s="257"/>
      <c r="O17" s="257"/>
      <c r="P17" s="257"/>
      <c r="Q17" s="257"/>
      <c r="R17" s="257"/>
      <c r="S17" s="257"/>
      <c r="T17" s="257"/>
      <c r="U17" s="257"/>
      <c r="V17" s="257"/>
      <c r="W17" s="257"/>
      <c r="X17" s="257"/>
      <c r="Y17" s="257"/>
      <c r="Z17" s="257"/>
      <c r="AA17" s="257"/>
      <c r="AB17" s="257"/>
      <c r="AC17" s="284"/>
      <c r="AD17" s="257"/>
      <c r="AE17" s="258"/>
      <c r="AF17" s="257"/>
      <c r="AG17" s="258"/>
      <c r="AH17" s="258"/>
      <c r="AI17" s="258"/>
      <c r="AJ17" s="55"/>
      <c r="AK17" s="148"/>
      <c r="AL17" s="55"/>
      <c r="AM17" s="60"/>
      <c r="AN17" s="60"/>
      <c r="AO17" s="61"/>
      <c r="AP17" s="60"/>
      <c r="AQ17" s="60"/>
      <c r="AR17" s="60"/>
      <c r="AS17" s="62"/>
      <c r="AT17" s="63"/>
      <c r="AU17" s="61"/>
      <c r="AV17" s="63"/>
      <c r="AW17" s="61"/>
      <c r="AX17" s="64"/>
      <c r="AY17" s="60"/>
      <c r="AZ17" s="73"/>
      <c r="BA17" s="55"/>
      <c r="BB17" s="144"/>
      <c r="BC17" s="145"/>
      <c r="BD17" s="59"/>
      <c r="BE17" s="55"/>
      <c r="BF17" s="97"/>
      <c r="BG17" s="55"/>
      <c r="BH17" s="146"/>
      <c r="BI17" s="55"/>
      <c r="BJ17" s="147"/>
    </row>
    <row r="18" spans="1:62" ht="115.5" customHeight="1">
      <c r="A18" s="250"/>
      <c r="B18" s="253"/>
      <c r="C18" s="253"/>
      <c r="D18" s="253"/>
      <c r="E18" s="253"/>
      <c r="F18" s="253"/>
      <c r="G18" s="253"/>
      <c r="H18" s="250"/>
      <c r="I18" s="260"/>
      <c r="J18" s="256"/>
      <c r="K18" s="256"/>
      <c r="L18" s="256"/>
      <c r="M18" s="256"/>
      <c r="N18" s="256"/>
      <c r="O18" s="256"/>
      <c r="P18" s="256"/>
      <c r="Q18" s="256"/>
      <c r="R18" s="256"/>
      <c r="S18" s="256"/>
      <c r="T18" s="256"/>
      <c r="U18" s="256"/>
      <c r="V18" s="256"/>
      <c r="W18" s="256"/>
      <c r="X18" s="256"/>
      <c r="Y18" s="256"/>
      <c r="Z18" s="256"/>
      <c r="AA18" s="256"/>
      <c r="AB18" s="256"/>
      <c r="AC18" s="261"/>
      <c r="AD18" s="256"/>
      <c r="AE18" s="256"/>
      <c r="AF18" s="256"/>
      <c r="AG18" s="260"/>
      <c r="AH18" s="256"/>
      <c r="AI18" s="262"/>
      <c r="AJ18" s="55"/>
      <c r="AK18" s="87"/>
      <c r="AL18" s="55"/>
      <c r="AM18" s="60"/>
      <c r="AN18" s="60"/>
      <c r="AO18" s="61"/>
      <c r="AP18" s="60"/>
      <c r="AQ18" s="60"/>
      <c r="AR18" s="60"/>
      <c r="AS18" s="62"/>
      <c r="AT18" s="63"/>
      <c r="AU18" s="61"/>
      <c r="AV18" s="63"/>
      <c r="AW18" s="61"/>
      <c r="AX18" s="64"/>
      <c r="AY18" s="60"/>
      <c r="AZ18" s="73"/>
      <c r="BA18" s="55"/>
      <c r="BB18" s="144"/>
      <c r="BC18" s="145"/>
      <c r="BD18" s="59"/>
      <c r="BE18" s="146"/>
      <c r="BF18" s="97"/>
      <c r="BG18" s="146"/>
      <c r="BH18" s="146"/>
      <c r="BI18" s="146"/>
      <c r="BJ18" s="147"/>
    </row>
    <row r="19" spans="1:62" ht="132.75" customHeight="1">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55"/>
      <c r="AK19" s="87"/>
      <c r="AL19" s="55"/>
      <c r="AM19" s="60"/>
      <c r="AN19" s="60"/>
      <c r="AO19" s="61"/>
      <c r="AP19" s="60"/>
      <c r="AQ19" s="60"/>
      <c r="AR19" s="60"/>
      <c r="AS19" s="62"/>
      <c r="AT19" s="63"/>
      <c r="AU19" s="61"/>
      <c r="AV19" s="63"/>
      <c r="AW19" s="61"/>
      <c r="AX19" s="64"/>
      <c r="AY19" s="60"/>
      <c r="AZ19" s="73"/>
      <c r="BA19" s="55"/>
      <c r="BB19" s="144"/>
      <c r="BC19" s="145"/>
      <c r="BD19" s="59"/>
      <c r="BE19" s="55"/>
      <c r="BF19" s="146"/>
      <c r="BG19" s="55"/>
      <c r="BH19" s="146"/>
      <c r="BI19" s="55"/>
      <c r="BJ19" s="147"/>
    </row>
    <row r="20" spans="1:62" ht="142.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55"/>
      <c r="AK20" s="87"/>
      <c r="AL20" s="55"/>
      <c r="AM20" s="60"/>
      <c r="AN20" s="60"/>
      <c r="AO20" s="61"/>
      <c r="AP20" s="60"/>
      <c r="AQ20" s="60"/>
      <c r="AR20" s="60"/>
      <c r="AS20" s="62"/>
      <c r="AT20" s="63"/>
      <c r="AU20" s="61"/>
      <c r="AV20" s="63"/>
      <c r="AW20" s="61"/>
      <c r="AX20" s="64"/>
      <c r="AY20" s="60"/>
      <c r="AZ20" s="73"/>
      <c r="BA20" s="55"/>
      <c r="BB20" s="144"/>
      <c r="BC20" s="145"/>
      <c r="BD20" s="59"/>
      <c r="BE20" s="55"/>
      <c r="BF20" s="146"/>
      <c r="BG20" s="55"/>
      <c r="BH20" s="146"/>
      <c r="BI20" s="55"/>
      <c r="BJ20" s="149"/>
    </row>
    <row r="21" spans="1:62" ht="150.75" customHeight="1">
      <c r="A21" s="250"/>
      <c r="B21" s="253"/>
      <c r="C21" s="253"/>
      <c r="D21" s="253"/>
      <c r="E21" s="253"/>
      <c r="F21" s="253"/>
      <c r="G21" s="253"/>
      <c r="H21" s="250"/>
      <c r="I21" s="260"/>
      <c r="J21" s="256"/>
      <c r="K21" s="256"/>
      <c r="L21" s="256"/>
      <c r="M21" s="256"/>
      <c r="N21" s="256"/>
      <c r="O21" s="256"/>
      <c r="P21" s="256"/>
      <c r="Q21" s="256"/>
      <c r="R21" s="256"/>
      <c r="S21" s="256"/>
      <c r="T21" s="256"/>
      <c r="U21" s="256"/>
      <c r="V21" s="256"/>
      <c r="W21" s="256"/>
      <c r="X21" s="256"/>
      <c r="Y21" s="256"/>
      <c r="Z21" s="256"/>
      <c r="AA21" s="256"/>
      <c r="AB21" s="256"/>
      <c r="AC21" s="261"/>
      <c r="AD21" s="256"/>
      <c r="AE21" s="256"/>
      <c r="AF21" s="256"/>
      <c r="AG21" s="260"/>
      <c r="AH21" s="256"/>
      <c r="AI21" s="262"/>
      <c r="AJ21" s="55"/>
      <c r="AK21" s="87"/>
      <c r="AL21" s="55"/>
      <c r="AM21" s="60"/>
      <c r="AN21" s="60"/>
      <c r="AO21" s="61"/>
      <c r="AP21" s="60"/>
      <c r="AQ21" s="60"/>
      <c r="AR21" s="60"/>
      <c r="AS21" s="62"/>
      <c r="AT21" s="63"/>
      <c r="AU21" s="61"/>
      <c r="AV21" s="63"/>
      <c r="AW21" s="61"/>
      <c r="AX21" s="64"/>
      <c r="AY21" s="60"/>
      <c r="AZ21" s="73"/>
      <c r="BA21" s="55"/>
      <c r="BB21" s="144"/>
      <c r="BC21" s="145"/>
      <c r="BD21" s="59"/>
      <c r="BE21" s="146"/>
      <c r="BF21" s="97"/>
      <c r="BG21" s="146"/>
      <c r="BH21" s="146"/>
      <c r="BI21" s="146"/>
      <c r="BJ21" s="147"/>
    </row>
    <row r="22" spans="1:62" ht="130.5" customHeight="1">
      <c r="A22" s="258"/>
      <c r="B22" s="258"/>
      <c r="C22" s="258"/>
      <c r="D22" s="258"/>
      <c r="E22" s="258"/>
      <c r="F22" s="258"/>
      <c r="G22" s="258"/>
      <c r="H22" s="258"/>
      <c r="I22" s="258"/>
      <c r="J22" s="258"/>
      <c r="K22" s="257"/>
      <c r="L22" s="257"/>
      <c r="M22" s="257"/>
      <c r="N22" s="257"/>
      <c r="O22" s="257"/>
      <c r="P22" s="257"/>
      <c r="Q22" s="257"/>
      <c r="R22" s="257"/>
      <c r="S22" s="257"/>
      <c r="T22" s="257"/>
      <c r="U22" s="257"/>
      <c r="V22" s="257"/>
      <c r="W22" s="257"/>
      <c r="X22" s="257"/>
      <c r="Y22" s="257"/>
      <c r="Z22" s="257"/>
      <c r="AA22" s="257"/>
      <c r="AB22" s="257"/>
      <c r="AC22" s="284"/>
      <c r="AD22" s="257"/>
      <c r="AE22" s="258"/>
      <c r="AF22" s="257"/>
      <c r="AG22" s="258"/>
      <c r="AH22" s="258"/>
      <c r="AI22" s="258"/>
      <c r="AJ22" s="55"/>
      <c r="AK22" s="87"/>
      <c r="AL22" s="52"/>
      <c r="AM22" s="105"/>
      <c r="AN22" s="105"/>
      <c r="AO22" s="106"/>
      <c r="AP22" s="105"/>
      <c r="AQ22" s="105"/>
      <c r="AR22" s="105"/>
      <c r="AS22" s="62"/>
      <c r="AT22" s="63"/>
      <c r="AU22" s="106"/>
      <c r="AV22" s="108"/>
      <c r="AW22" s="61"/>
      <c r="AX22" s="109"/>
      <c r="AY22" s="105"/>
      <c r="AZ22" s="73"/>
      <c r="BA22" s="52"/>
      <c r="BB22" s="144"/>
      <c r="BC22" s="145"/>
      <c r="BD22" s="59"/>
      <c r="BE22" s="55"/>
      <c r="BF22" s="97"/>
      <c r="BG22" s="55"/>
      <c r="BH22" s="146"/>
      <c r="BI22" s="55"/>
      <c r="BJ22" s="147"/>
    </row>
    <row r="23" spans="1:62" ht="97.5" customHeight="1">
      <c r="A23" s="250"/>
      <c r="B23" s="253"/>
      <c r="C23" s="253"/>
      <c r="D23" s="253"/>
      <c r="E23" s="253"/>
      <c r="F23" s="253"/>
      <c r="G23" s="253"/>
      <c r="H23" s="250"/>
      <c r="I23" s="260"/>
      <c r="J23" s="256"/>
      <c r="K23" s="256"/>
      <c r="L23" s="256"/>
      <c r="M23" s="256"/>
      <c r="N23" s="256"/>
      <c r="O23" s="256"/>
      <c r="P23" s="256"/>
      <c r="Q23" s="256"/>
      <c r="R23" s="256"/>
      <c r="S23" s="256"/>
      <c r="T23" s="256"/>
      <c r="U23" s="256"/>
      <c r="V23" s="256"/>
      <c r="W23" s="256"/>
      <c r="X23" s="256"/>
      <c r="Y23" s="256"/>
      <c r="Z23" s="256"/>
      <c r="AA23" s="256"/>
      <c r="AB23" s="256"/>
      <c r="AC23" s="261"/>
      <c r="AD23" s="256"/>
      <c r="AE23" s="256"/>
      <c r="AF23" s="256"/>
      <c r="AG23" s="260"/>
      <c r="AH23" s="256"/>
      <c r="AI23" s="262"/>
      <c r="AJ23" s="55"/>
      <c r="AK23" s="143"/>
      <c r="AL23" s="55"/>
      <c r="AM23" s="60"/>
      <c r="AN23" s="60"/>
      <c r="AO23" s="61"/>
      <c r="AP23" s="60"/>
      <c r="AQ23" s="60"/>
      <c r="AR23" s="60"/>
      <c r="AS23" s="62"/>
      <c r="AT23" s="63"/>
      <c r="AU23" s="61"/>
      <c r="AV23" s="63"/>
      <c r="AW23" s="61"/>
      <c r="AX23" s="64"/>
      <c r="AY23" s="60"/>
      <c r="AZ23" s="73"/>
      <c r="BA23" s="55"/>
      <c r="BB23" s="144"/>
      <c r="BC23" s="145"/>
      <c r="BD23" s="59"/>
      <c r="BE23" s="146"/>
      <c r="BF23" s="146"/>
      <c r="BG23" s="146"/>
      <c r="BH23" s="146"/>
      <c r="BI23" s="146"/>
      <c r="BJ23" s="147"/>
    </row>
    <row r="24" spans="1:62" ht="97.5" customHeight="1">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55"/>
      <c r="AK24" s="143"/>
      <c r="AL24" s="55"/>
      <c r="AM24" s="105"/>
      <c r="AN24" s="60"/>
      <c r="AO24" s="61"/>
      <c r="AP24" s="60"/>
      <c r="AQ24" s="60"/>
      <c r="AR24" s="60"/>
      <c r="AS24" s="62"/>
      <c r="AT24" s="63"/>
      <c r="AU24" s="106"/>
      <c r="AV24" s="108"/>
      <c r="AW24" s="61"/>
      <c r="AX24" s="109"/>
      <c r="AY24" s="60"/>
      <c r="AZ24" s="73"/>
      <c r="BA24" s="52"/>
      <c r="BB24" s="144"/>
      <c r="BC24" s="145"/>
      <c r="BD24" s="59"/>
      <c r="BE24" s="55"/>
      <c r="BF24" s="97"/>
      <c r="BG24" s="55"/>
      <c r="BH24" s="146"/>
      <c r="BI24" s="55"/>
      <c r="BJ24" s="147"/>
    </row>
    <row r="25" spans="1:62" ht="72.7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55"/>
      <c r="AK25" s="148"/>
      <c r="AL25" s="55"/>
      <c r="AM25" s="60"/>
      <c r="AN25" s="60"/>
      <c r="AO25" s="61"/>
      <c r="AP25" s="60"/>
      <c r="AQ25" s="60"/>
      <c r="AR25" s="60"/>
      <c r="AS25" s="62"/>
      <c r="AT25" s="63"/>
      <c r="AU25" s="106"/>
      <c r="AV25" s="108"/>
      <c r="AW25" s="61"/>
      <c r="AX25" s="109"/>
      <c r="AY25" s="60"/>
      <c r="AZ25" s="73"/>
      <c r="BA25" s="52"/>
      <c r="BB25" s="144"/>
      <c r="BC25" s="145"/>
      <c r="BD25" s="59"/>
      <c r="BE25" s="55"/>
      <c r="BF25" s="97"/>
      <c r="BG25" s="55"/>
      <c r="BH25" s="146"/>
      <c r="BI25" s="55"/>
      <c r="BJ25" s="147"/>
    </row>
    <row r="26" spans="1:62" ht="130.5" customHeight="1">
      <c r="A26" s="250"/>
      <c r="B26" s="253"/>
      <c r="C26" s="253"/>
      <c r="D26" s="253"/>
      <c r="E26" s="259"/>
      <c r="F26" s="253"/>
      <c r="G26" s="253"/>
      <c r="H26" s="250"/>
      <c r="I26" s="260"/>
      <c r="J26" s="256"/>
      <c r="K26" s="256"/>
      <c r="L26" s="256"/>
      <c r="M26" s="256"/>
      <c r="N26" s="256"/>
      <c r="O26" s="256"/>
      <c r="P26" s="256"/>
      <c r="Q26" s="256"/>
      <c r="R26" s="256"/>
      <c r="S26" s="256"/>
      <c r="T26" s="256"/>
      <c r="U26" s="256"/>
      <c r="V26" s="256"/>
      <c r="W26" s="256"/>
      <c r="X26" s="256"/>
      <c r="Y26" s="256"/>
      <c r="Z26" s="256"/>
      <c r="AA26" s="256"/>
      <c r="AB26" s="256"/>
      <c r="AC26" s="261"/>
      <c r="AD26" s="256"/>
      <c r="AE26" s="256"/>
      <c r="AF26" s="256"/>
      <c r="AG26" s="260"/>
      <c r="AH26" s="256"/>
      <c r="AI26" s="262"/>
      <c r="AJ26" s="55"/>
      <c r="AK26" s="87"/>
      <c r="AL26" s="55"/>
      <c r="AM26" s="60"/>
      <c r="AN26" s="60"/>
      <c r="AO26" s="61"/>
      <c r="AP26" s="60"/>
      <c r="AQ26" s="60"/>
      <c r="AR26" s="60"/>
      <c r="AS26" s="62"/>
      <c r="AT26" s="63"/>
      <c r="AU26" s="61"/>
      <c r="AV26" s="63"/>
      <c r="AW26" s="61"/>
      <c r="AX26" s="64"/>
      <c r="AY26" s="60"/>
      <c r="AZ26" s="73"/>
      <c r="BA26" s="52"/>
      <c r="BB26" s="144"/>
      <c r="BC26" s="145"/>
      <c r="BD26" s="59"/>
      <c r="BE26" s="146"/>
      <c r="BF26" s="97"/>
      <c r="BG26" s="146"/>
      <c r="BH26" s="146"/>
      <c r="BI26" s="146"/>
      <c r="BJ26" s="147"/>
    </row>
    <row r="27" spans="1:62" ht="127.5" customHeight="1">
      <c r="A27" s="258"/>
      <c r="B27" s="258"/>
      <c r="C27" s="258"/>
      <c r="D27" s="258"/>
      <c r="E27" s="258"/>
      <c r="F27" s="258"/>
      <c r="G27" s="258"/>
      <c r="H27" s="258"/>
      <c r="I27" s="258"/>
      <c r="J27" s="258"/>
      <c r="K27" s="257"/>
      <c r="L27" s="257"/>
      <c r="M27" s="257"/>
      <c r="N27" s="257"/>
      <c r="O27" s="257"/>
      <c r="P27" s="257"/>
      <c r="Q27" s="257"/>
      <c r="R27" s="257"/>
      <c r="S27" s="257"/>
      <c r="T27" s="257"/>
      <c r="U27" s="257"/>
      <c r="V27" s="257"/>
      <c r="W27" s="257"/>
      <c r="X27" s="257"/>
      <c r="Y27" s="257"/>
      <c r="Z27" s="257"/>
      <c r="AA27" s="257"/>
      <c r="AB27" s="257"/>
      <c r="AC27" s="284"/>
      <c r="AD27" s="257"/>
      <c r="AE27" s="258"/>
      <c r="AF27" s="257"/>
      <c r="AG27" s="258"/>
      <c r="AH27" s="258"/>
      <c r="AI27" s="258"/>
      <c r="AJ27" s="55"/>
      <c r="AK27" s="87"/>
      <c r="AL27" s="55"/>
      <c r="AM27" s="105"/>
      <c r="AN27" s="60"/>
      <c r="AO27" s="61"/>
      <c r="AP27" s="60"/>
      <c r="AQ27" s="60"/>
      <c r="AR27" s="60"/>
      <c r="AS27" s="62"/>
      <c r="AT27" s="63"/>
      <c r="AU27" s="106"/>
      <c r="AV27" s="108"/>
      <c r="AW27" s="61"/>
      <c r="AX27" s="109"/>
      <c r="AY27" s="60"/>
      <c r="AZ27" s="73"/>
      <c r="BA27" s="52"/>
      <c r="BB27" s="144"/>
      <c r="BC27" s="145"/>
      <c r="BD27" s="59"/>
      <c r="BE27" s="55"/>
      <c r="BF27" s="97"/>
      <c r="BG27" s="55"/>
      <c r="BH27" s="146"/>
      <c r="BI27" s="55"/>
      <c r="BJ27" s="147"/>
    </row>
    <row r="28" spans="1:62" ht="136.5" customHeight="1">
      <c r="A28" s="55"/>
      <c r="B28" s="54"/>
      <c r="C28" s="54"/>
      <c r="D28" s="54"/>
      <c r="E28" s="54"/>
      <c r="F28" s="54"/>
      <c r="G28" s="54"/>
      <c r="H28" s="55"/>
      <c r="I28" s="56"/>
      <c r="J28" s="57"/>
      <c r="K28" s="77"/>
      <c r="L28" s="77"/>
      <c r="M28" s="77"/>
      <c r="N28" s="77"/>
      <c r="O28" s="77"/>
      <c r="P28" s="77"/>
      <c r="Q28" s="77"/>
      <c r="R28" s="77"/>
      <c r="S28" s="77"/>
      <c r="T28" s="77"/>
      <c r="U28" s="77"/>
      <c r="V28" s="77"/>
      <c r="W28" s="77"/>
      <c r="X28" s="77"/>
      <c r="Y28" s="77"/>
      <c r="Z28" s="77"/>
      <c r="AA28" s="77"/>
      <c r="AB28" s="77"/>
      <c r="AC28" s="150"/>
      <c r="AD28" s="77"/>
      <c r="AE28" s="57"/>
      <c r="AF28" s="77"/>
      <c r="AG28" s="56"/>
      <c r="AH28" s="57"/>
      <c r="AI28" s="58"/>
      <c r="AJ28" s="55"/>
      <c r="AK28" s="87"/>
      <c r="AL28" s="55"/>
      <c r="AM28" s="60"/>
      <c r="AN28" s="60"/>
      <c r="AO28" s="61"/>
      <c r="AP28" s="60"/>
      <c r="AQ28" s="60"/>
      <c r="AR28" s="60"/>
      <c r="AS28" s="62"/>
      <c r="AT28" s="63"/>
      <c r="AU28" s="61"/>
      <c r="AV28" s="63"/>
      <c r="AW28" s="61"/>
      <c r="AX28" s="64"/>
      <c r="AY28" s="60"/>
      <c r="AZ28" s="73"/>
      <c r="BA28" s="52"/>
      <c r="BB28" s="144"/>
      <c r="BC28" s="145"/>
      <c r="BD28" s="87"/>
      <c r="BE28" s="146"/>
      <c r="BF28" s="97"/>
      <c r="BG28" s="146"/>
      <c r="BH28" s="146"/>
      <c r="BI28" s="146"/>
      <c r="BJ28" s="147"/>
    </row>
    <row r="29" spans="1:62" ht="124.5" customHeight="1">
      <c r="A29" s="55"/>
      <c r="B29" s="54"/>
      <c r="C29" s="54"/>
      <c r="D29" s="54"/>
      <c r="E29" s="54"/>
      <c r="F29" s="54"/>
      <c r="G29" s="54"/>
      <c r="H29" s="55"/>
      <c r="I29" s="56"/>
      <c r="J29" s="57"/>
      <c r="K29" s="151"/>
      <c r="L29" s="151"/>
      <c r="M29" s="77"/>
      <c r="N29" s="77"/>
      <c r="O29" s="77"/>
      <c r="P29" s="77"/>
      <c r="Q29" s="77"/>
      <c r="R29" s="77"/>
      <c r="S29" s="77"/>
      <c r="T29" s="77"/>
      <c r="U29" s="77"/>
      <c r="V29" s="77"/>
      <c r="W29" s="77"/>
      <c r="X29" s="77"/>
      <c r="Y29" s="77"/>
      <c r="Z29" s="77"/>
      <c r="AA29" s="77"/>
      <c r="AB29" s="77"/>
      <c r="AC29" s="150"/>
      <c r="AD29" s="77"/>
      <c r="AE29" s="57"/>
      <c r="AF29" s="77"/>
      <c r="AG29" s="56"/>
      <c r="AH29" s="57"/>
      <c r="AI29" s="58"/>
      <c r="AJ29" s="55"/>
      <c r="AK29" s="87"/>
      <c r="AL29" s="55"/>
      <c r="AM29" s="60"/>
      <c r="AN29" s="60"/>
      <c r="AO29" s="61"/>
      <c r="AP29" s="60"/>
      <c r="AQ29" s="60"/>
      <c r="AR29" s="60"/>
      <c r="AS29" s="62"/>
      <c r="AT29" s="63"/>
      <c r="AU29" s="61"/>
      <c r="AV29" s="63"/>
      <c r="AW29" s="61"/>
      <c r="AX29" s="64"/>
      <c r="AY29" s="60"/>
      <c r="AZ29" s="73"/>
      <c r="BA29" s="52"/>
      <c r="BB29" s="144"/>
      <c r="BC29" s="145"/>
      <c r="BD29" s="87"/>
      <c r="BE29" s="146"/>
      <c r="BF29" s="97"/>
      <c r="BG29" s="146"/>
      <c r="BH29" s="146"/>
      <c r="BI29" s="146"/>
      <c r="BJ29" s="147"/>
    </row>
    <row r="30" spans="1:62" ht="219.75" customHeight="1">
      <c r="A30" s="55"/>
      <c r="B30" s="54"/>
      <c r="C30" s="54"/>
      <c r="D30" s="54"/>
      <c r="E30" s="152"/>
      <c r="F30" s="54"/>
      <c r="G30" s="54"/>
      <c r="H30" s="55"/>
      <c r="I30" s="56"/>
      <c r="J30" s="57"/>
      <c r="K30" s="77"/>
      <c r="L30" s="77"/>
      <c r="M30" s="77"/>
      <c r="N30" s="77"/>
      <c r="O30" s="77"/>
      <c r="P30" s="77"/>
      <c r="Q30" s="77"/>
      <c r="R30" s="77"/>
      <c r="S30" s="77"/>
      <c r="T30" s="77"/>
      <c r="U30" s="77"/>
      <c r="V30" s="77"/>
      <c r="W30" s="77"/>
      <c r="X30" s="77"/>
      <c r="Y30" s="77"/>
      <c r="Z30" s="77"/>
      <c r="AA30" s="77"/>
      <c r="AB30" s="77"/>
      <c r="AC30" s="153"/>
      <c r="AD30" s="77"/>
      <c r="AE30" s="57"/>
      <c r="AF30" s="77"/>
      <c r="AG30" s="56"/>
      <c r="AH30" s="57"/>
      <c r="AI30" s="58"/>
      <c r="AJ30" s="55"/>
      <c r="AK30" s="87"/>
      <c r="AL30" s="55"/>
      <c r="AM30" s="60"/>
      <c r="AN30" s="60"/>
      <c r="AO30" s="61"/>
      <c r="AP30" s="60"/>
      <c r="AQ30" s="60"/>
      <c r="AR30" s="60"/>
      <c r="AS30" s="62"/>
      <c r="AT30" s="63"/>
      <c r="AU30" s="61"/>
      <c r="AV30" s="63"/>
      <c r="AW30" s="61"/>
      <c r="AX30" s="64"/>
      <c r="AY30" s="60"/>
      <c r="AZ30" s="73"/>
      <c r="BA30" s="55"/>
      <c r="BB30" s="144"/>
      <c r="BC30" s="145"/>
      <c r="BD30" s="87"/>
      <c r="BE30" s="146"/>
      <c r="BF30" s="97"/>
      <c r="BG30" s="146"/>
      <c r="BH30" s="146"/>
      <c r="BI30" s="146"/>
      <c r="BJ30" s="147"/>
    </row>
    <row r="31" spans="1:62" ht="125.25" customHeight="1">
      <c r="A31" s="55"/>
      <c r="B31" s="75"/>
      <c r="C31" s="75"/>
      <c r="D31" s="75"/>
      <c r="E31" s="75"/>
      <c r="F31" s="75"/>
      <c r="G31" s="75"/>
      <c r="H31" s="52"/>
      <c r="I31" s="76"/>
      <c r="J31" s="77"/>
      <c r="K31" s="77"/>
      <c r="L31" s="77"/>
      <c r="M31" s="77"/>
      <c r="N31" s="77"/>
      <c r="O31" s="77"/>
      <c r="P31" s="77"/>
      <c r="Q31" s="77"/>
      <c r="R31" s="77"/>
      <c r="S31" s="77"/>
      <c r="T31" s="77"/>
      <c r="U31" s="77"/>
      <c r="V31" s="77"/>
      <c r="W31" s="77"/>
      <c r="X31" s="77"/>
      <c r="Y31" s="77"/>
      <c r="Z31" s="77"/>
      <c r="AA31" s="77"/>
      <c r="AB31" s="77"/>
      <c r="AC31" s="150"/>
      <c r="AD31" s="77"/>
      <c r="AE31" s="77"/>
      <c r="AF31" s="77"/>
      <c r="AG31" s="76"/>
      <c r="AH31" s="77"/>
      <c r="AI31" s="78"/>
      <c r="AJ31" s="52"/>
      <c r="AK31" s="154"/>
      <c r="AL31" s="52"/>
      <c r="AM31" s="105"/>
      <c r="AN31" s="105"/>
      <c r="AO31" s="106"/>
      <c r="AP31" s="105"/>
      <c r="AQ31" s="105"/>
      <c r="AR31" s="105"/>
      <c r="AS31" s="107"/>
      <c r="AT31" s="108"/>
      <c r="AU31" s="106"/>
      <c r="AV31" s="108"/>
      <c r="AW31" s="106"/>
      <c r="AX31" s="109"/>
      <c r="AY31" s="105"/>
      <c r="AZ31" s="73"/>
      <c r="BA31" s="131"/>
      <c r="BB31" s="144"/>
      <c r="BC31" s="155"/>
      <c r="BD31" s="87"/>
      <c r="BE31" s="156"/>
      <c r="BF31" s="157"/>
      <c r="BG31" s="156"/>
      <c r="BH31" s="146"/>
      <c r="BI31" s="156"/>
      <c r="BJ31" s="147"/>
    </row>
    <row r="32" spans="1:62" ht="75.75" customHeight="1">
      <c r="A32" s="250"/>
      <c r="B32" s="253"/>
      <c r="C32" s="253"/>
      <c r="D32" s="253"/>
      <c r="E32" s="259"/>
      <c r="F32" s="253"/>
      <c r="G32" s="253"/>
      <c r="H32" s="250"/>
      <c r="I32" s="260"/>
      <c r="J32" s="256"/>
      <c r="K32" s="256"/>
      <c r="L32" s="256"/>
      <c r="M32" s="256"/>
      <c r="N32" s="256"/>
      <c r="O32" s="256"/>
      <c r="P32" s="256"/>
      <c r="Q32" s="256"/>
      <c r="R32" s="256"/>
      <c r="S32" s="256"/>
      <c r="T32" s="256"/>
      <c r="U32" s="256"/>
      <c r="V32" s="256"/>
      <c r="W32" s="256"/>
      <c r="X32" s="256"/>
      <c r="Y32" s="256"/>
      <c r="Z32" s="256"/>
      <c r="AA32" s="256"/>
      <c r="AB32" s="256"/>
      <c r="AC32" s="261"/>
      <c r="AD32" s="256"/>
      <c r="AE32" s="256"/>
      <c r="AF32" s="256"/>
      <c r="AG32" s="260"/>
      <c r="AH32" s="256"/>
      <c r="AI32" s="262"/>
      <c r="AJ32" s="55"/>
      <c r="AK32" s="87"/>
      <c r="AL32" s="55"/>
      <c r="AM32" s="60"/>
      <c r="AN32" s="60"/>
      <c r="AO32" s="61"/>
      <c r="AP32" s="60"/>
      <c r="AQ32" s="60"/>
      <c r="AR32" s="60"/>
      <c r="AS32" s="62"/>
      <c r="AT32" s="63"/>
      <c r="AU32" s="61"/>
      <c r="AV32" s="63"/>
      <c r="AW32" s="61"/>
      <c r="AX32" s="64"/>
      <c r="AY32" s="60"/>
      <c r="AZ32" s="73"/>
      <c r="BA32" s="55"/>
      <c r="BB32" s="144"/>
      <c r="BC32" s="158"/>
      <c r="BD32" s="59"/>
      <c r="BE32" s="146"/>
      <c r="BF32" s="146"/>
      <c r="BG32" s="146"/>
      <c r="BH32" s="146"/>
      <c r="BI32" s="146"/>
      <c r="BJ32" s="147"/>
    </row>
    <row r="33" spans="1:62" ht="124.5" customHeight="1">
      <c r="A33" s="258"/>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55"/>
      <c r="AK33" s="87"/>
      <c r="AL33" s="55"/>
      <c r="AM33" s="60"/>
      <c r="AN33" s="60"/>
      <c r="AO33" s="61"/>
      <c r="AP33" s="60"/>
      <c r="AQ33" s="60"/>
      <c r="AR33" s="60"/>
      <c r="AS33" s="62"/>
      <c r="AT33" s="63"/>
      <c r="AU33" s="61"/>
      <c r="AV33" s="63"/>
      <c r="AW33" s="61"/>
      <c r="AX33" s="64"/>
      <c r="AY33" s="60"/>
      <c r="AZ33" s="73"/>
      <c r="BA33" s="55"/>
      <c r="BB33" s="144"/>
      <c r="BC33" s="158"/>
      <c r="BD33" s="59"/>
      <c r="BE33" s="55"/>
      <c r="BF33" s="146"/>
      <c r="BG33" s="55"/>
      <c r="BH33" s="146"/>
      <c r="BI33" s="55"/>
      <c r="BJ33" s="147"/>
    </row>
    <row r="34" spans="1:62" ht="27.75" customHeight="1">
      <c r="A34" s="131"/>
      <c r="B34" s="131"/>
      <c r="C34" s="131"/>
      <c r="D34" s="131"/>
      <c r="E34" s="131"/>
      <c r="F34" s="32"/>
      <c r="G34" s="133"/>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ht="16.5" customHeight="1">
      <c r="A35" s="131"/>
      <c r="B35" s="131"/>
      <c r="C35" s="131"/>
      <c r="D35" s="131"/>
      <c r="E35" s="131"/>
      <c r="F35" s="32"/>
      <c r="G35" s="133"/>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ht="16.5" customHeight="1">
      <c r="A36" s="131"/>
      <c r="B36" s="131"/>
      <c r="C36" s="131"/>
      <c r="D36" s="131"/>
      <c r="E36" s="131"/>
      <c r="F36" s="32"/>
      <c r="G36" s="133"/>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ht="16.5" customHeight="1">
      <c r="A37" s="131"/>
      <c r="B37" s="131"/>
      <c r="C37" s="131"/>
      <c r="D37" s="131"/>
      <c r="E37" s="131"/>
      <c r="F37" s="32"/>
      <c r="G37" s="133"/>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ht="16.5" customHeight="1">
      <c r="A38" s="131"/>
      <c r="B38" s="131"/>
      <c r="C38" s="131"/>
      <c r="D38" s="131"/>
      <c r="E38" s="131"/>
      <c r="F38" s="32"/>
      <c r="G38" s="133"/>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ht="16.5" customHeight="1">
      <c r="A39" s="131"/>
      <c r="B39" s="131"/>
      <c r="C39" s="131"/>
      <c r="D39" s="131"/>
      <c r="E39" s="131"/>
      <c r="F39" s="32"/>
      <c r="G39" s="133"/>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ht="16.5" customHeight="1">
      <c r="A40" s="131"/>
      <c r="B40" s="131"/>
      <c r="C40" s="131"/>
      <c r="D40" s="131"/>
      <c r="E40" s="131"/>
      <c r="F40" s="32"/>
      <c r="G40" s="133"/>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ht="16.5" customHeight="1">
      <c r="A41" s="131"/>
      <c r="B41" s="131"/>
      <c r="C41" s="131"/>
      <c r="D41" s="131"/>
      <c r="E41" s="131"/>
      <c r="F41" s="32"/>
      <c r="G41" s="133"/>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row r="42" spans="1:62" ht="16.5" customHeight="1">
      <c r="A42" s="131"/>
      <c r="B42" s="131"/>
      <c r="C42" s="131"/>
      <c r="D42" s="131"/>
      <c r="E42" s="131"/>
      <c r="F42" s="32"/>
      <c r="G42" s="133"/>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row>
    <row r="43" spans="1:62" ht="16.5" customHeight="1">
      <c r="A43" s="131"/>
      <c r="B43" s="131"/>
      <c r="C43" s="131"/>
      <c r="D43" s="131"/>
      <c r="E43" s="131"/>
      <c r="F43" s="32"/>
      <c r="G43" s="133"/>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row>
    <row r="44" spans="1:62" ht="16.5" customHeight="1">
      <c r="A44" s="131"/>
      <c r="B44" s="131"/>
      <c r="C44" s="131"/>
      <c r="D44" s="131"/>
      <c r="E44" s="131"/>
      <c r="F44" s="32"/>
      <c r="G44" s="133"/>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row>
    <row r="45" spans="1:62" ht="16.5" customHeight="1">
      <c r="A45" s="131"/>
      <c r="B45" s="131"/>
      <c r="C45" s="131"/>
      <c r="D45" s="131"/>
      <c r="E45" s="131"/>
      <c r="F45" s="32"/>
      <c r="G45" s="133"/>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row>
    <row r="46" spans="1:62" ht="16.5" customHeight="1">
      <c r="A46" s="131"/>
      <c r="B46" s="131"/>
      <c r="C46" s="131"/>
      <c r="D46" s="131"/>
      <c r="E46" s="131"/>
      <c r="F46" s="32"/>
      <c r="G46" s="133"/>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1:62" ht="16.5" customHeight="1">
      <c r="A47" s="131"/>
      <c r="B47" s="131"/>
      <c r="C47" s="131"/>
      <c r="D47" s="131"/>
      <c r="E47" s="131"/>
      <c r="F47" s="32"/>
      <c r="G47" s="133"/>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row>
    <row r="48" spans="1:62" ht="16.5" customHeight="1">
      <c r="A48" s="131"/>
      <c r="B48" s="131"/>
      <c r="C48" s="131"/>
      <c r="D48" s="131"/>
      <c r="E48" s="131"/>
      <c r="F48" s="32"/>
      <c r="G48" s="133"/>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row>
    <row r="49" spans="1:62" ht="16.5" customHeight="1">
      <c r="A49" s="131"/>
      <c r="B49" s="131"/>
      <c r="C49" s="131"/>
      <c r="D49" s="131"/>
      <c r="E49" s="131"/>
      <c r="F49" s="32"/>
      <c r="G49" s="133"/>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row>
    <row r="50" spans="1:62" ht="16.5" customHeight="1">
      <c r="A50" s="131"/>
      <c r="B50" s="131"/>
      <c r="C50" s="131"/>
      <c r="D50" s="131"/>
      <c r="E50" s="131"/>
      <c r="F50" s="32"/>
      <c r="G50" s="133"/>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row>
    <row r="51" spans="1:62" ht="16.5" customHeight="1">
      <c r="A51" s="131"/>
      <c r="B51" s="131"/>
      <c r="C51" s="131"/>
      <c r="D51" s="131"/>
      <c r="E51" s="131"/>
      <c r="F51" s="32"/>
      <c r="G51" s="133"/>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1:62" ht="16.5" customHeight="1">
      <c r="A52" s="131"/>
      <c r="B52" s="131"/>
      <c r="C52" s="131"/>
      <c r="D52" s="131"/>
      <c r="E52" s="131"/>
      <c r="F52" s="32"/>
      <c r="G52" s="133"/>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row>
    <row r="53" spans="1:62" ht="16.5" customHeight="1">
      <c r="A53" s="131"/>
      <c r="B53" s="131"/>
      <c r="C53" s="131"/>
      <c r="D53" s="131"/>
      <c r="E53" s="131"/>
      <c r="F53" s="32"/>
      <c r="G53" s="133"/>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row>
    <row r="54" spans="1:62" ht="16.5" customHeight="1">
      <c r="A54" s="131"/>
      <c r="B54" s="131"/>
      <c r="C54" s="131"/>
      <c r="D54" s="131"/>
      <c r="E54" s="131"/>
      <c r="F54" s="32"/>
      <c r="G54" s="133"/>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row>
    <row r="55" spans="1:62" ht="16.5" customHeight="1">
      <c r="A55" s="131"/>
      <c r="B55" s="131"/>
      <c r="C55" s="131"/>
      <c r="D55" s="131"/>
      <c r="E55" s="131"/>
      <c r="F55" s="32"/>
      <c r="G55" s="133"/>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row>
    <row r="56" spans="1:62" ht="16.5" customHeight="1">
      <c r="A56" s="131"/>
      <c r="B56" s="131"/>
      <c r="C56" s="131"/>
      <c r="D56" s="131"/>
      <c r="E56" s="131"/>
      <c r="F56" s="32"/>
      <c r="G56" s="133"/>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row>
    <row r="57" spans="1:62" ht="16.5" customHeight="1">
      <c r="A57" s="131"/>
      <c r="B57" s="131"/>
      <c r="C57" s="131"/>
      <c r="D57" s="131"/>
      <c r="E57" s="131"/>
      <c r="F57" s="32"/>
      <c r="G57" s="133"/>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row>
    <row r="58" spans="1:62" ht="16.5" customHeight="1">
      <c r="A58" s="131"/>
      <c r="B58" s="131"/>
      <c r="C58" s="131"/>
      <c r="D58" s="131"/>
      <c r="E58" s="131"/>
      <c r="F58" s="32"/>
      <c r="G58" s="133"/>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row>
    <row r="59" spans="1:62" ht="16.5" customHeight="1">
      <c r="A59" s="131"/>
      <c r="B59" s="131"/>
      <c r="C59" s="131"/>
      <c r="D59" s="131"/>
      <c r="E59" s="131"/>
      <c r="F59" s="32"/>
      <c r="G59" s="133"/>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row>
    <row r="60" spans="1:62" ht="16.5" customHeight="1">
      <c r="A60" s="131"/>
      <c r="B60" s="131"/>
      <c r="C60" s="131"/>
      <c r="D60" s="131"/>
      <c r="E60" s="131"/>
      <c r="F60" s="32"/>
      <c r="G60" s="133"/>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row>
    <row r="61" spans="1:62" ht="16.5" customHeight="1">
      <c r="A61" s="131"/>
      <c r="B61" s="131"/>
      <c r="C61" s="131"/>
      <c r="D61" s="131"/>
      <c r="E61" s="131"/>
      <c r="F61" s="32"/>
      <c r="G61" s="133"/>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row>
    <row r="62" spans="1:62" ht="16.5" customHeight="1">
      <c r="A62" s="131"/>
      <c r="B62" s="131"/>
      <c r="C62" s="131"/>
      <c r="D62" s="131"/>
      <c r="E62" s="131"/>
      <c r="F62" s="32"/>
      <c r="G62" s="133"/>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row>
    <row r="63" spans="1:62" ht="16.5" customHeight="1">
      <c r="A63" s="131"/>
      <c r="B63" s="131"/>
      <c r="C63" s="131"/>
      <c r="D63" s="131"/>
      <c r="E63" s="131"/>
      <c r="F63" s="32"/>
      <c r="G63" s="133"/>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row>
    <row r="64" spans="1:62" ht="16.5" customHeight="1">
      <c r="A64" s="131"/>
      <c r="B64" s="131"/>
      <c r="C64" s="131"/>
      <c r="D64" s="131"/>
      <c r="E64" s="131"/>
      <c r="F64" s="32"/>
      <c r="G64" s="133"/>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row>
    <row r="65" spans="1:62" ht="16.5" customHeight="1">
      <c r="A65" s="131"/>
      <c r="B65" s="131"/>
      <c r="C65" s="131"/>
      <c r="D65" s="131"/>
      <c r="E65" s="131"/>
      <c r="F65" s="32"/>
      <c r="G65" s="133"/>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row>
    <row r="66" spans="1:62" ht="16.5" customHeight="1">
      <c r="A66" s="131"/>
      <c r="B66" s="131"/>
      <c r="C66" s="131"/>
      <c r="D66" s="131"/>
      <c r="E66" s="131"/>
      <c r="F66" s="32"/>
      <c r="G66" s="133"/>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row>
    <row r="67" spans="1:62" ht="16.5" customHeight="1">
      <c r="A67" s="131"/>
      <c r="B67" s="131"/>
      <c r="C67" s="131"/>
      <c r="D67" s="131"/>
      <c r="E67" s="131"/>
      <c r="F67" s="32"/>
      <c r="G67" s="133"/>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row>
    <row r="68" spans="1:62" ht="16.5" customHeight="1">
      <c r="A68" s="131"/>
      <c r="B68" s="131"/>
      <c r="C68" s="131"/>
      <c r="D68" s="131"/>
      <c r="E68" s="131"/>
      <c r="F68" s="32"/>
      <c r="G68" s="133"/>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row>
    <row r="69" spans="1:62" ht="16.5" customHeight="1">
      <c r="A69" s="131"/>
      <c r="B69" s="131"/>
      <c r="C69" s="131"/>
      <c r="D69" s="131"/>
      <c r="E69" s="131"/>
      <c r="F69" s="32"/>
      <c r="G69" s="13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row>
    <row r="70" spans="1:62" ht="16.5" customHeight="1">
      <c r="A70" s="131"/>
      <c r="B70" s="131"/>
      <c r="C70" s="131"/>
      <c r="D70" s="131"/>
      <c r="E70" s="131"/>
      <c r="F70" s="32"/>
      <c r="G70" s="13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row>
    <row r="71" spans="1:62" ht="16.5" customHeight="1">
      <c r="A71" s="131"/>
      <c r="B71" s="131"/>
      <c r="C71" s="131"/>
      <c r="D71" s="131"/>
      <c r="E71" s="131"/>
      <c r="F71" s="32"/>
      <c r="G71" s="13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row>
    <row r="72" spans="1:62" ht="16.5" customHeight="1">
      <c r="A72" s="131"/>
      <c r="B72" s="131"/>
      <c r="C72" s="131"/>
      <c r="D72" s="131"/>
      <c r="E72" s="131"/>
      <c r="F72" s="32"/>
      <c r="G72" s="13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row>
    <row r="73" spans="1:62" ht="16.5" customHeight="1">
      <c r="A73" s="131"/>
      <c r="B73" s="131"/>
      <c r="C73" s="131"/>
      <c r="D73" s="131"/>
      <c r="E73" s="131"/>
      <c r="F73" s="32"/>
      <c r="G73" s="13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row>
    <row r="74" spans="1:62" ht="16.5" customHeight="1">
      <c r="A74" s="131"/>
      <c r="B74" s="131"/>
      <c r="C74" s="131"/>
      <c r="D74" s="131"/>
      <c r="E74" s="131"/>
      <c r="F74" s="32"/>
      <c r="G74" s="1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row>
    <row r="75" spans="1:62" ht="16.5" customHeight="1">
      <c r="A75" s="131"/>
      <c r="B75" s="131"/>
      <c r="C75" s="131"/>
      <c r="D75" s="131"/>
      <c r="E75" s="131"/>
      <c r="F75" s="32"/>
      <c r="G75" s="13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row>
    <row r="76" spans="1:62" ht="16.5" customHeight="1">
      <c r="A76" s="131"/>
      <c r="B76" s="131"/>
      <c r="C76" s="131"/>
      <c r="D76" s="131"/>
      <c r="E76" s="131"/>
      <c r="F76" s="32"/>
      <c r="G76" s="13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row>
    <row r="77" spans="1:62" ht="16.5" customHeight="1">
      <c r="A77" s="131"/>
      <c r="B77" s="131"/>
      <c r="C77" s="131"/>
      <c r="D77" s="131"/>
      <c r="E77" s="131"/>
      <c r="F77" s="32"/>
      <c r="G77" s="13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row>
    <row r="78" spans="1:62" ht="16.5" customHeight="1">
      <c r="A78" s="131"/>
      <c r="B78" s="131"/>
      <c r="C78" s="131"/>
      <c r="D78" s="131"/>
      <c r="E78" s="131"/>
      <c r="F78" s="32"/>
      <c r="G78" s="13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row>
    <row r="79" spans="1:62" ht="16.5" customHeight="1">
      <c r="A79" s="131"/>
      <c r="B79" s="131"/>
      <c r="C79" s="131"/>
      <c r="D79" s="131"/>
      <c r="E79" s="131"/>
      <c r="F79" s="32"/>
      <c r="G79" s="13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row>
    <row r="80" spans="1:62" ht="16.5" customHeight="1">
      <c r="A80" s="131"/>
      <c r="B80" s="131"/>
      <c r="C80" s="131"/>
      <c r="D80" s="131"/>
      <c r="E80" s="131"/>
      <c r="F80" s="32"/>
      <c r="G80" s="13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row>
    <row r="81" spans="1:62" ht="16.5" customHeight="1">
      <c r="A81" s="131"/>
      <c r="B81" s="131"/>
      <c r="C81" s="131"/>
      <c r="D81" s="131"/>
      <c r="E81" s="131"/>
      <c r="F81" s="32"/>
      <c r="G81" s="13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row>
    <row r="82" spans="1:62" ht="16.5" customHeight="1">
      <c r="A82" s="131"/>
      <c r="B82" s="131"/>
      <c r="C82" s="131"/>
      <c r="D82" s="131"/>
      <c r="E82" s="131"/>
      <c r="F82" s="32"/>
      <c r="G82" s="13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row>
    <row r="83" spans="1:62" ht="16.5" customHeight="1">
      <c r="A83" s="131"/>
      <c r="B83" s="131"/>
      <c r="C83" s="131"/>
      <c r="D83" s="131"/>
      <c r="E83" s="131"/>
      <c r="F83" s="32"/>
      <c r="G83" s="13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62" ht="16.5" customHeight="1">
      <c r="A84" s="131"/>
      <c r="B84" s="131"/>
      <c r="C84" s="131"/>
      <c r="D84" s="131"/>
      <c r="E84" s="131"/>
      <c r="F84" s="32"/>
      <c r="G84" s="13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row>
    <row r="85" spans="1:62" ht="16.5" customHeight="1">
      <c r="A85" s="131"/>
      <c r="B85" s="131"/>
      <c r="C85" s="131"/>
      <c r="D85" s="131"/>
      <c r="E85" s="131"/>
      <c r="F85" s="32"/>
      <c r="G85" s="13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row>
    <row r="86" spans="1:62" ht="16.5" customHeight="1">
      <c r="A86" s="131"/>
      <c r="B86" s="131"/>
      <c r="C86" s="131"/>
      <c r="D86" s="131"/>
      <c r="E86" s="131"/>
      <c r="F86" s="32"/>
      <c r="G86" s="13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row>
    <row r="87" spans="1:62" ht="16.5" customHeight="1">
      <c r="A87" s="131"/>
      <c r="B87" s="131"/>
      <c r="C87" s="131"/>
      <c r="D87" s="131"/>
      <c r="E87" s="131"/>
      <c r="F87" s="32"/>
      <c r="G87" s="133"/>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row>
    <row r="88" spans="1:62" ht="16.5" customHeight="1">
      <c r="A88" s="131"/>
      <c r="B88" s="131"/>
      <c r="C88" s="131"/>
      <c r="D88" s="131"/>
      <c r="E88" s="131"/>
      <c r="F88" s="32"/>
      <c r="G88" s="133"/>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row>
    <row r="89" spans="1:62" ht="16.5" customHeight="1">
      <c r="A89" s="131"/>
      <c r="B89" s="131"/>
      <c r="C89" s="131"/>
      <c r="D89" s="131"/>
      <c r="E89" s="131"/>
      <c r="F89" s="32"/>
      <c r="G89" s="133"/>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row>
    <row r="90" spans="1:62" ht="16.5" customHeight="1">
      <c r="A90" s="131"/>
      <c r="B90" s="131"/>
      <c r="C90" s="131"/>
      <c r="D90" s="131"/>
      <c r="E90" s="131"/>
      <c r="F90" s="32"/>
      <c r="G90" s="133"/>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row>
    <row r="91" spans="1:62" ht="16.5" customHeight="1">
      <c r="A91" s="131"/>
      <c r="B91" s="131"/>
      <c r="C91" s="131"/>
      <c r="D91" s="131"/>
      <c r="E91" s="131"/>
      <c r="F91" s="32"/>
      <c r="G91" s="133"/>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row>
    <row r="92" spans="1:62" ht="16.5" customHeight="1">
      <c r="A92" s="131"/>
      <c r="B92" s="131"/>
      <c r="C92" s="131"/>
      <c r="D92" s="131"/>
      <c r="E92" s="131"/>
      <c r="F92" s="32"/>
      <c r="G92" s="133"/>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row>
    <row r="93" spans="1:62" ht="16.5" customHeight="1">
      <c r="A93" s="131"/>
      <c r="B93" s="131"/>
      <c r="C93" s="131"/>
      <c r="D93" s="131"/>
      <c r="E93" s="131"/>
      <c r="F93" s="32"/>
      <c r="G93" s="133"/>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row>
    <row r="94" spans="1:62" ht="16.5" customHeight="1">
      <c r="A94" s="131"/>
      <c r="B94" s="131"/>
      <c r="C94" s="131"/>
      <c r="D94" s="131"/>
      <c r="E94" s="131"/>
      <c r="F94" s="32"/>
      <c r="G94" s="133"/>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row>
    <row r="95" spans="1:62" ht="16.5" customHeight="1">
      <c r="A95" s="131"/>
      <c r="B95" s="131"/>
      <c r="C95" s="131"/>
      <c r="D95" s="131"/>
      <c r="E95" s="131"/>
      <c r="F95" s="32"/>
      <c r="G95" s="133"/>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row>
    <row r="96" spans="1:62" ht="16.5" customHeight="1">
      <c r="A96" s="131"/>
      <c r="B96" s="131"/>
      <c r="C96" s="131"/>
      <c r="D96" s="131"/>
      <c r="E96" s="131"/>
      <c r="F96" s="32"/>
      <c r="G96" s="133"/>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row>
    <row r="97" spans="1:62" ht="16.5" customHeight="1">
      <c r="A97" s="131"/>
      <c r="B97" s="131"/>
      <c r="C97" s="131"/>
      <c r="D97" s="131"/>
      <c r="E97" s="131"/>
      <c r="F97" s="32"/>
      <c r="G97" s="133"/>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row>
    <row r="98" spans="1:62" ht="16.5" customHeight="1">
      <c r="A98" s="131"/>
      <c r="B98" s="131"/>
      <c r="C98" s="131"/>
      <c r="D98" s="131"/>
      <c r="E98" s="131"/>
      <c r="F98" s="32"/>
      <c r="G98" s="133"/>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row>
    <row r="99" spans="1:62" ht="16.5" customHeight="1">
      <c r="A99" s="131"/>
      <c r="B99" s="131"/>
      <c r="C99" s="131"/>
      <c r="D99" s="131"/>
      <c r="E99" s="131"/>
      <c r="F99" s="32"/>
      <c r="G99" s="1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row>
    <row r="100" spans="1:62" ht="16.5" customHeight="1">
      <c r="A100" s="131"/>
      <c r="B100" s="131"/>
      <c r="C100" s="131"/>
      <c r="D100" s="131"/>
      <c r="E100" s="131"/>
      <c r="F100" s="32"/>
      <c r="G100" s="133"/>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row>
    <row r="101" spans="1:62" ht="16.5" customHeight="1">
      <c r="A101" s="131"/>
      <c r="B101" s="131"/>
      <c r="C101" s="131"/>
      <c r="D101" s="131"/>
      <c r="E101" s="131"/>
      <c r="F101" s="32"/>
      <c r="G101" s="133"/>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row>
    <row r="102" spans="1:62" ht="16.5" customHeight="1">
      <c r="A102" s="131"/>
      <c r="B102" s="131"/>
      <c r="C102" s="131"/>
      <c r="D102" s="131"/>
      <c r="E102" s="131"/>
      <c r="F102" s="32"/>
      <c r="G102" s="133"/>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row>
    <row r="103" spans="1:62" ht="16.5" customHeight="1">
      <c r="A103" s="131"/>
      <c r="B103" s="131"/>
      <c r="C103" s="131"/>
      <c r="D103" s="131"/>
      <c r="E103" s="131"/>
      <c r="F103" s="32"/>
      <c r="G103" s="133"/>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row>
    <row r="104" spans="1:62" ht="16.5" customHeight="1">
      <c r="A104" s="131"/>
      <c r="B104" s="131"/>
      <c r="C104" s="131"/>
      <c r="D104" s="131"/>
      <c r="E104" s="131"/>
      <c r="F104" s="32"/>
      <c r="G104" s="133"/>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row>
    <row r="105" spans="1:62" ht="16.5" customHeight="1">
      <c r="A105" s="131"/>
      <c r="B105" s="131"/>
      <c r="C105" s="131"/>
      <c r="D105" s="131"/>
      <c r="E105" s="131"/>
      <c r="F105" s="32"/>
      <c r="G105" s="13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row>
    <row r="106" spans="1:62" ht="16.5" customHeight="1">
      <c r="A106" s="131"/>
      <c r="B106" s="131"/>
      <c r="C106" s="131"/>
      <c r="D106" s="131"/>
      <c r="E106" s="131"/>
      <c r="F106" s="32"/>
      <c r="G106" s="133"/>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row>
    <row r="107" spans="1:62" ht="16.5" customHeight="1">
      <c r="A107" s="131"/>
      <c r="B107" s="131"/>
      <c r="C107" s="131"/>
      <c r="D107" s="131"/>
      <c r="E107" s="131"/>
      <c r="F107" s="32"/>
      <c r="G107" s="133"/>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row>
    <row r="108" spans="1:62" ht="16.5" customHeight="1">
      <c r="A108" s="131"/>
      <c r="B108" s="131"/>
      <c r="C108" s="131"/>
      <c r="D108" s="131"/>
      <c r="E108" s="131"/>
      <c r="F108" s="32"/>
      <c r="G108" s="133"/>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row>
    <row r="109" spans="1:62" ht="16.5" customHeight="1">
      <c r="A109" s="131"/>
      <c r="B109" s="131"/>
      <c r="C109" s="131"/>
      <c r="D109" s="131"/>
      <c r="E109" s="131"/>
      <c r="F109" s="32"/>
      <c r="G109" s="133"/>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row>
    <row r="110" spans="1:62" ht="16.5" customHeight="1">
      <c r="A110" s="131"/>
      <c r="B110" s="131"/>
      <c r="C110" s="131"/>
      <c r="D110" s="131"/>
      <c r="E110" s="131"/>
      <c r="F110" s="32"/>
      <c r="G110" s="133"/>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row>
    <row r="111" spans="1:62" ht="16.5" customHeight="1">
      <c r="A111" s="131"/>
      <c r="B111" s="131"/>
      <c r="C111" s="131"/>
      <c r="D111" s="131"/>
      <c r="E111" s="131"/>
      <c r="F111" s="32"/>
      <c r="G111" s="133"/>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row>
    <row r="112" spans="1:62" ht="16.5" customHeight="1">
      <c r="A112" s="131"/>
      <c r="B112" s="131"/>
      <c r="C112" s="131"/>
      <c r="D112" s="131"/>
      <c r="E112" s="131"/>
      <c r="F112" s="32"/>
      <c r="G112" s="133"/>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row>
    <row r="113" spans="1:62" ht="16.5" customHeight="1">
      <c r="A113" s="131"/>
      <c r="B113" s="131"/>
      <c r="C113" s="131"/>
      <c r="D113" s="131"/>
      <c r="E113" s="131"/>
      <c r="F113" s="32"/>
      <c r="G113" s="133"/>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row>
    <row r="114" spans="1:62" ht="16.5" customHeight="1">
      <c r="A114" s="131"/>
      <c r="B114" s="131"/>
      <c r="C114" s="131"/>
      <c r="D114" s="131"/>
      <c r="E114" s="131"/>
      <c r="F114" s="32"/>
      <c r="G114" s="133"/>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row>
    <row r="115" spans="1:62" ht="16.5" customHeight="1">
      <c r="A115" s="131"/>
      <c r="B115" s="131"/>
      <c r="C115" s="131"/>
      <c r="D115" s="131"/>
      <c r="E115" s="131"/>
      <c r="F115" s="32"/>
      <c r="G115" s="133"/>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row>
    <row r="116" spans="1:62" ht="16.5" customHeight="1">
      <c r="A116" s="131"/>
      <c r="B116" s="131"/>
      <c r="C116" s="131"/>
      <c r="D116" s="131"/>
      <c r="E116" s="131"/>
      <c r="F116" s="32"/>
      <c r="G116" s="133"/>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row>
    <row r="117" spans="1:62" ht="16.5" customHeight="1">
      <c r="A117" s="131"/>
      <c r="B117" s="131"/>
      <c r="C117" s="131"/>
      <c r="D117" s="131"/>
      <c r="E117" s="131"/>
      <c r="F117" s="32"/>
      <c r="G117" s="133"/>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row>
    <row r="118" spans="1:62" ht="16.5" customHeight="1">
      <c r="A118" s="131"/>
      <c r="B118" s="131"/>
      <c r="C118" s="131"/>
      <c r="D118" s="131"/>
      <c r="E118" s="131"/>
      <c r="F118" s="32"/>
      <c r="G118" s="133"/>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row>
    <row r="119" spans="1:62" ht="16.5" customHeight="1">
      <c r="A119" s="131"/>
      <c r="B119" s="131"/>
      <c r="C119" s="131"/>
      <c r="D119" s="131"/>
      <c r="E119" s="131"/>
      <c r="F119" s="32"/>
      <c r="G119" s="133"/>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row>
    <row r="120" spans="1:62" ht="16.5" customHeight="1">
      <c r="A120" s="131"/>
      <c r="B120" s="131"/>
      <c r="C120" s="131"/>
      <c r="D120" s="131"/>
      <c r="E120" s="131"/>
      <c r="F120" s="32"/>
      <c r="G120" s="133"/>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row>
    <row r="121" spans="1:62" ht="16.5" customHeight="1">
      <c r="A121" s="131"/>
      <c r="B121" s="131"/>
      <c r="C121" s="131"/>
      <c r="D121" s="131"/>
      <c r="E121" s="131"/>
      <c r="F121" s="32"/>
      <c r="G121" s="133"/>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row>
    <row r="122" spans="1:62" ht="16.5" customHeight="1">
      <c r="A122" s="131"/>
      <c r="B122" s="131"/>
      <c r="C122" s="131"/>
      <c r="D122" s="131"/>
      <c r="E122" s="131"/>
      <c r="F122" s="32"/>
      <c r="G122" s="133"/>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row>
    <row r="123" spans="1:62" ht="16.5" customHeight="1">
      <c r="A123" s="131"/>
      <c r="B123" s="131"/>
      <c r="C123" s="131"/>
      <c r="D123" s="131"/>
      <c r="E123" s="131"/>
      <c r="F123" s="32"/>
      <c r="G123" s="133"/>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row>
    <row r="124" spans="1:62" ht="16.5" customHeight="1">
      <c r="A124" s="131"/>
      <c r="B124" s="131"/>
      <c r="C124" s="131"/>
      <c r="D124" s="131"/>
      <c r="E124" s="131"/>
      <c r="F124" s="32"/>
      <c r="G124" s="133"/>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row>
    <row r="125" spans="1:62" ht="16.5" customHeight="1">
      <c r="A125" s="131"/>
      <c r="B125" s="131"/>
      <c r="C125" s="131"/>
      <c r="D125" s="131"/>
      <c r="E125" s="131"/>
      <c r="F125" s="32"/>
      <c r="G125" s="133"/>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row>
    <row r="126" spans="1:62" ht="16.5" customHeight="1">
      <c r="A126" s="131"/>
      <c r="B126" s="131"/>
      <c r="C126" s="131"/>
      <c r="D126" s="131"/>
      <c r="E126" s="131"/>
      <c r="F126" s="32"/>
      <c r="G126" s="13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row>
    <row r="127" spans="1:62" ht="16.5" customHeight="1">
      <c r="A127" s="131"/>
      <c r="B127" s="131"/>
      <c r="C127" s="131"/>
      <c r="D127" s="131"/>
      <c r="E127" s="131"/>
      <c r="F127" s="32"/>
      <c r="G127" s="133"/>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row>
    <row r="128" spans="1:62" ht="16.5" customHeight="1">
      <c r="A128" s="131"/>
      <c r="B128" s="131"/>
      <c r="C128" s="131"/>
      <c r="D128" s="131"/>
      <c r="E128" s="131"/>
      <c r="F128" s="32"/>
      <c r="G128" s="133"/>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row>
    <row r="129" spans="1:62" ht="16.5" customHeight="1">
      <c r="A129" s="131"/>
      <c r="B129" s="131"/>
      <c r="C129" s="131"/>
      <c r="D129" s="131"/>
      <c r="E129" s="131"/>
      <c r="F129" s="32"/>
      <c r="G129" s="133"/>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row>
    <row r="130" spans="1:62" ht="16.5" customHeight="1">
      <c r="A130" s="131"/>
      <c r="B130" s="131"/>
      <c r="C130" s="131"/>
      <c r="D130" s="131"/>
      <c r="E130" s="131"/>
      <c r="F130" s="32"/>
      <c r="G130" s="133"/>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row>
    <row r="131" spans="1:62" ht="16.5" customHeight="1">
      <c r="A131" s="131"/>
      <c r="B131" s="131"/>
      <c r="C131" s="131"/>
      <c r="D131" s="131"/>
      <c r="E131" s="131"/>
      <c r="F131" s="32"/>
      <c r="G131" s="133"/>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row>
    <row r="132" spans="1:62" ht="16.5" customHeight="1">
      <c r="A132" s="131"/>
      <c r="B132" s="131"/>
      <c r="C132" s="131"/>
      <c r="D132" s="131"/>
      <c r="E132" s="131"/>
      <c r="F132" s="32"/>
      <c r="G132" s="133"/>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row>
    <row r="133" spans="1:62" ht="16.5" customHeight="1">
      <c r="A133" s="131"/>
      <c r="B133" s="131"/>
      <c r="C133" s="131"/>
      <c r="D133" s="131"/>
      <c r="E133" s="131"/>
      <c r="F133" s="32"/>
      <c r="G133" s="133"/>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row>
    <row r="134" spans="1:62" ht="16.5" customHeight="1">
      <c r="A134" s="131"/>
      <c r="B134" s="131"/>
      <c r="C134" s="131"/>
      <c r="D134" s="131"/>
      <c r="E134" s="131"/>
      <c r="F134" s="32"/>
      <c r="G134" s="133"/>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row>
    <row r="135" spans="1:62" ht="16.5" customHeight="1">
      <c r="A135" s="131"/>
      <c r="B135" s="131"/>
      <c r="C135" s="131"/>
      <c r="D135" s="131"/>
      <c r="E135" s="131"/>
      <c r="F135" s="32"/>
      <c r="G135" s="133"/>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row>
    <row r="136" spans="1:62" ht="16.5" customHeight="1">
      <c r="A136" s="131"/>
      <c r="B136" s="131"/>
      <c r="C136" s="131"/>
      <c r="D136" s="131"/>
      <c r="E136" s="131"/>
      <c r="F136" s="32"/>
      <c r="G136" s="133"/>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row>
    <row r="137" spans="1:62" ht="16.5" customHeight="1">
      <c r="A137" s="131"/>
      <c r="B137" s="131"/>
      <c r="C137" s="131"/>
      <c r="D137" s="131"/>
      <c r="E137" s="131"/>
      <c r="F137" s="32"/>
      <c r="G137" s="133"/>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row>
    <row r="138" spans="1:62" ht="16.5" customHeight="1">
      <c r="A138" s="131"/>
      <c r="B138" s="131"/>
      <c r="C138" s="131"/>
      <c r="D138" s="131"/>
      <c r="E138" s="131"/>
      <c r="F138" s="32"/>
      <c r="G138" s="133"/>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row>
    <row r="139" spans="1:62" ht="16.5" customHeight="1">
      <c r="A139" s="131"/>
      <c r="B139" s="131"/>
      <c r="C139" s="131"/>
      <c r="D139" s="131"/>
      <c r="E139" s="131"/>
      <c r="F139" s="32"/>
      <c r="G139" s="133"/>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row>
    <row r="140" spans="1:62" ht="16.5" customHeight="1">
      <c r="A140" s="131"/>
      <c r="B140" s="131"/>
      <c r="C140" s="131"/>
      <c r="D140" s="131"/>
      <c r="E140" s="131"/>
      <c r="F140" s="32"/>
      <c r="G140" s="133"/>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row>
    <row r="141" spans="1:62" ht="16.5" customHeight="1">
      <c r="A141" s="131"/>
      <c r="B141" s="131"/>
      <c r="C141" s="131"/>
      <c r="D141" s="131"/>
      <c r="E141" s="131"/>
      <c r="F141" s="32"/>
      <c r="G141" s="133"/>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row>
    <row r="142" spans="1:62" ht="16.5" customHeight="1">
      <c r="A142" s="131"/>
      <c r="B142" s="131"/>
      <c r="C142" s="131"/>
      <c r="D142" s="131"/>
      <c r="E142" s="131"/>
      <c r="F142" s="32"/>
      <c r="G142" s="133"/>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row>
    <row r="143" spans="1:62" ht="16.5" customHeight="1">
      <c r="A143" s="131"/>
      <c r="B143" s="131"/>
      <c r="C143" s="131"/>
      <c r="D143" s="131"/>
      <c r="E143" s="131"/>
      <c r="F143" s="32"/>
      <c r="G143" s="133"/>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row>
    <row r="144" spans="1:62" ht="16.5" customHeight="1">
      <c r="A144" s="131"/>
      <c r="B144" s="131"/>
      <c r="C144" s="131"/>
      <c r="D144" s="131"/>
      <c r="E144" s="131"/>
      <c r="F144" s="32"/>
      <c r="G144" s="133"/>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row>
    <row r="145" spans="1:62" ht="16.5" customHeight="1">
      <c r="A145" s="131"/>
      <c r="B145" s="131"/>
      <c r="C145" s="131"/>
      <c r="D145" s="131"/>
      <c r="E145" s="131"/>
      <c r="F145" s="32"/>
      <c r="G145" s="133"/>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row>
    <row r="146" spans="1:62" ht="16.5" customHeight="1">
      <c r="A146" s="131"/>
      <c r="B146" s="131"/>
      <c r="C146" s="131"/>
      <c r="D146" s="131"/>
      <c r="E146" s="131"/>
      <c r="F146" s="32"/>
      <c r="G146" s="133"/>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row>
    <row r="147" spans="1:62" ht="16.5" customHeight="1">
      <c r="A147" s="131"/>
      <c r="B147" s="131"/>
      <c r="C147" s="131"/>
      <c r="D147" s="131"/>
      <c r="E147" s="131"/>
      <c r="F147" s="32"/>
      <c r="G147" s="133"/>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row>
    <row r="148" spans="1:62" ht="16.5" customHeight="1">
      <c r="A148" s="131"/>
      <c r="B148" s="131"/>
      <c r="C148" s="131"/>
      <c r="D148" s="131"/>
      <c r="E148" s="131"/>
      <c r="F148" s="32"/>
      <c r="G148" s="133"/>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row>
    <row r="149" spans="1:62" ht="16.5" customHeight="1">
      <c r="A149" s="131"/>
      <c r="B149" s="131"/>
      <c r="C149" s="131"/>
      <c r="D149" s="131"/>
      <c r="E149" s="131"/>
      <c r="F149" s="32"/>
      <c r="G149" s="133"/>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row>
    <row r="150" spans="1:62" ht="16.5" customHeight="1">
      <c r="A150" s="131"/>
      <c r="B150" s="131"/>
      <c r="C150" s="131"/>
      <c r="D150" s="131"/>
      <c r="E150" s="131"/>
      <c r="F150" s="32"/>
      <c r="G150" s="133"/>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row>
    <row r="151" spans="1:62" ht="16.5" customHeight="1">
      <c r="A151" s="131"/>
      <c r="B151" s="131"/>
      <c r="C151" s="131"/>
      <c r="D151" s="131"/>
      <c r="E151" s="131"/>
      <c r="F151" s="32"/>
      <c r="G151" s="133"/>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row>
    <row r="152" spans="1:62" ht="16.5" customHeight="1">
      <c r="A152" s="131"/>
      <c r="B152" s="131"/>
      <c r="C152" s="131"/>
      <c r="D152" s="131"/>
      <c r="E152" s="131"/>
      <c r="F152" s="32"/>
      <c r="G152" s="133"/>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row>
    <row r="153" spans="1:62" ht="16.5" customHeight="1">
      <c r="A153" s="131"/>
      <c r="B153" s="131"/>
      <c r="C153" s="131"/>
      <c r="D153" s="131"/>
      <c r="E153" s="131"/>
      <c r="F153" s="32"/>
      <c r="G153" s="133"/>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row>
    <row r="154" spans="1:62" ht="16.5" customHeight="1">
      <c r="A154" s="131"/>
      <c r="B154" s="131"/>
      <c r="C154" s="131"/>
      <c r="D154" s="131"/>
      <c r="E154" s="131"/>
      <c r="F154" s="32"/>
      <c r="G154" s="133"/>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row>
    <row r="155" spans="1:62" ht="16.5" customHeight="1">
      <c r="A155" s="131"/>
      <c r="B155" s="131"/>
      <c r="C155" s="131"/>
      <c r="D155" s="131"/>
      <c r="E155" s="131"/>
      <c r="F155" s="32"/>
      <c r="G155" s="133"/>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row>
    <row r="156" spans="1:62" ht="16.5" customHeight="1">
      <c r="A156" s="131"/>
      <c r="B156" s="131"/>
      <c r="C156" s="131"/>
      <c r="D156" s="131"/>
      <c r="E156" s="131"/>
      <c r="F156" s="32"/>
      <c r="G156" s="133"/>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row>
    <row r="157" spans="1:62" ht="16.5" customHeight="1">
      <c r="A157" s="131"/>
      <c r="B157" s="131"/>
      <c r="C157" s="131"/>
      <c r="D157" s="131"/>
      <c r="E157" s="131"/>
      <c r="F157" s="32"/>
      <c r="G157" s="133"/>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row>
    <row r="158" spans="1:62" ht="16.5" customHeight="1">
      <c r="A158" s="131"/>
      <c r="B158" s="131"/>
      <c r="C158" s="131"/>
      <c r="D158" s="131"/>
      <c r="E158" s="131"/>
      <c r="F158" s="32"/>
      <c r="G158" s="133"/>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row>
    <row r="159" spans="1:62" ht="16.5" customHeight="1">
      <c r="A159" s="131"/>
      <c r="B159" s="131"/>
      <c r="C159" s="131"/>
      <c r="D159" s="131"/>
      <c r="E159" s="131"/>
      <c r="F159" s="32"/>
      <c r="G159" s="133"/>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row>
    <row r="160" spans="1:62" ht="16.5" customHeight="1">
      <c r="A160" s="131"/>
      <c r="B160" s="131"/>
      <c r="C160" s="131"/>
      <c r="D160" s="131"/>
      <c r="E160" s="131"/>
      <c r="F160" s="32"/>
      <c r="G160" s="133"/>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row>
    <row r="161" spans="1:62" ht="16.5" customHeight="1">
      <c r="A161" s="131"/>
      <c r="B161" s="131"/>
      <c r="C161" s="131"/>
      <c r="D161" s="131"/>
      <c r="E161" s="131"/>
      <c r="F161" s="32"/>
      <c r="G161" s="133"/>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row>
    <row r="162" spans="1:62" ht="16.5" customHeight="1">
      <c r="A162" s="131"/>
      <c r="B162" s="131"/>
      <c r="C162" s="131"/>
      <c r="D162" s="131"/>
      <c r="E162" s="131"/>
      <c r="F162" s="32"/>
      <c r="G162" s="133"/>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row>
    <row r="163" spans="1:62" ht="16.5" customHeight="1">
      <c r="A163" s="131"/>
      <c r="B163" s="131"/>
      <c r="C163" s="131"/>
      <c r="D163" s="131"/>
      <c r="E163" s="131"/>
      <c r="F163" s="32"/>
      <c r="G163" s="133"/>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row>
    <row r="164" spans="1:62" ht="16.5" customHeight="1">
      <c r="A164" s="131"/>
      <c r="B164" s="131"/>
      <c r="C164" s="131"/>
      <c r="D164" s="131"/>
      <c r="E164" s="131"/>
      <c r="F164" s="32"/>
      <c r="G164" s="133"/>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row>
    <row r="165" spans="1:62" ht="16.5" customHeight="1">
      <c r="A165" s="131"/>
      <c r="B165" s="131"/>
      <c r="C165" s="131"/>
      <c r="D165" s="131"/>
      <c r="E165" s="131"/>
      <c r="F165" s="32"/>
      <c r="G165" s="133"/>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row>
    <row r="166" spans="1:62" ht="16.5" customHeight="1">
      <c r="A166" s="131"/>
      <c r="B166" s="131"/>
      <c r="C166" s="131"/>
      <c r="D166" s="131"/>
      <c r="E166" s="131"/>
      <c r="F166" s="32"/>
      <c r="G166" s="133"/>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row>
    <row r="167" spans="1:62" ht="16.5" customHeight="1">
      <c r="A167" s="131"/>
      <c r="B167" s="131"/>
      <c r="C167" s="131"/>
      <c r="D167" s="131"/>
      <c r="E167" s="131"/>
      <c r="F167" s="32"/>
      <c r="G167" s="13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row>
    <row r="168" spans="1:62" ht="16.5" customHeight="1">
      <c r="A168" s="131"/>
      <c r="B168" s="131"/>
      <c r="C168" s="131"/>
      <c r="D168" s="131"/>
      <c r="E168" s="131"/>
      <c r="F168" s="32"/>
      <c r="G168" s="13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row>
    <row r="169" spans="1:62" ht="16.5" customHeight="1">
      <c r="A169" s="131"/>
      <c r="B169" s="131"/>
      <c r="C169" s="131"/>
      <c r="D169" s="131"/>
      <c r="E169" s="131"/>
      <c r="F169" s="32"/>
      <c r="G169" s="13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row>
    <row r="170" spans="1:62" ht="16.5" customHeight="1">
      <c r="A170" s="131"/>
      <c r="B170" s="131"/>
      <c r="C170" s="131"/>
      <c r="D170" s="131"/>
      <c r="E170" s="131"/>
      <c r="F170" s="32"/>
      <c r="G170" s="13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row>
    <row r="171" spans="1:62" ht="16.5" customHeight="1">
      <c r="A171" s="131"/>
      <c r="B171" s="131"/>
      <c r="C171" s="131"/>
      <c r="D171" s="131"/>
      <c r="E171" s="131"/>
      <c r="F171" s="32"/>
      <c r="G171" s="13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row>
    <row r="172" spans="1:62" ht="16.5" customHeight="1">
      <c r="A172" s="131"/>
      <c r="B172" s="131"/>
      <c r="C172" s="131"/>
      <c r="D172" s="131"/>
      <c r="E172" s="131"/>
      <c r="F172" s="32"/>
      <c r="G172" s="13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row>
    <row r="173" spans="1:62" ht="16.5" customHeight="1">
      <c r="A173" s="131"/>
      <c r="B173" s="131"/>
      <c r="C173" s="131"/>
      <c r="D173" s="131"/>
      <c r="E173" s="131"/>
      <c r="F173" s="32"/>
      <c r="G173" s="133"/>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row>
    <row r="174" spans="1:62" ht="16.5" customHeight="1">
      <c r="A174" s="131"/>
      <c r="B174" s="131"/>
      <c r="C174" s="131"/>
      <c r="D174" s="131"/>
      <c r="E174" s="131"/>
      <c r="F174" s="32"/>
      <c r="G174" s="133"/>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row>
    <row r="175" spans="1:62" ht="16.5" customHeight="1">
      <c r="A175" s="131"/>
      <c r="B175" s="131"/>
      <c r="C175" s="131"/>
      <c r="D175" s="131"/>
      <c r="E175" s="131"/>
      <c r="F175" s="32"/>
      <c r="G175" s="133"/>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row>
    <row r="176" spans="1:62" ht="16.5" customHeight="1">
      <c r="A176" s="131"/>
      <c r="B176" s="131"/>
      <c r="C176" s="131"/>
      <c r="D176" s="131"/>
      <c r="E176" s="131"/>
      <c r="F176" s="32"/>
      <c r="G176" s="133"/>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row>
    <row r="177" spans="1:62" ht="16.5" customHeight="1">
      <c r="A177" s="131"/>
      <c r="B177" s="131"/>
      <c r="C177" s="131"/>
      <c r="D177" s="131"/>
      <c r="E177" s="131"/>
      <c r="F177" s="32"/>
      <c r="G177" s="133"/>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row>
    <row r="178" spans="1:62" ht="16.5" customHeight="1">
      <c r="A178" s="131"/>
      <c r="B178" s="131"/>
      <c r="C178" s="131"/>
      <c r="D178" s="131"/>
      <c r="E178" s="131"/>
      <c r="F178" s="32"/>
      <c r="G178" s="133"/>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row>
    <row r="179" spans="1:62" ht="16.5" customHeight="1">
      <c r="A179" s="131"/>
      <c r="B179" s="131"/>
      <c r="C179" s="131"/>
      <c r="D179" s="131"/>
      <c r="E179" s="131"/>
      <c r="F179" s="32"/>
      <c r="G179" s="133"/>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row>
    <row r="180" spans="1:62" ht="16.5" customHeight="1">
      <c r="A180" s="131"/>
      <c r="B180" s="131"/>
      <c r="C180" s="131"/>
      <c r="D180" s="131"/>
      <c r="E180" s="131"/>
      <c r="F180" s="32"/>
      <c r="G180" s="133"/>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row>
    <row r="181" spans="1:62" ht="16.5" customHeight="1">
      <c r="A181" s="131"/>
      <c r="B181" s="131"/>
      <c r="C181" s="131"/>
      <c r="D181" s="131"/>
      <c r="E181" s="131"/>
      <c r="F181" s="32"/>
      <c r="G181" s="133"/>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row>
    <row r="182" spans="1:62" ht="16.5" customHeight="1">
      <c r="A182" s="131"/>
      <c r="B182" s="131"/>
      <c r="C182" s="131"/>
      <c r="D182" s="131"/>
      <c r="E182" s="131"/>
      <c r="F182" s="32"/>
      <c r="G182" s="133"/>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row>
    <row r="183" spans="1:62" ht="16.5" customHeight="1">
      <c r="A183" s="131"/>
      <c r="B183" s="131"/>
      <c r="C183" s="131"/>
      <c r="D183" s="131"/>
      <c r="E183" s="131"/>
      <c r="F183" s="32"/>
      <c r="G183" s="133"/>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row>
    <row r="184" spans="1:62" ht="16.5" customHeight="1">
      <c r="A184" s="131"/>
      <c r="B184" s="131"/>
      <c r="C184" s="131"/>
      <c r="D184" s="131"/>
      <c r="E184" s="131"/>
      <c r="F184" s="32"/>
      <c r="G184" s="133"/>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row>
    <row r="185" spans="1:62" ht="16.5" customHeight="1">
      <c r="A185" s="131"/>
      <c r="B185" s="131"/>
      <c r="C185" s="131"/>
      <c r="D185" s="131"/>
      <c r="E185" s="131"/>
      <c r="F185" s="32"/>
      <c r="G185" s="133"/>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row>
    <row r="186" spans="1:62" ht="16.5" customHeight="1">
      <c r="A186" s="131"/>
      <c r="B186" s="131"/>
      <c r="C186" s="131"/>
      <c r="D186" s="131"/>
      <c r="E186" s="131"/>
      <c r="F186" s="32"/>
      <c r="G186" s="133"/>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row>
    <row r="187" spans="1:62" ht="16.5" customHeight="1">
      <c r="A187" s="131"/>
      <c r="B187" s="131"/>
      <c r="C187" s="131"/>
      <c r="D187" s="131"/>
      <c r="E187" s="131"/>
      <c r="F187" s="32"/>
      <c r="G187" s="133"/>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row>
    <row r="188" spans="1:62" ht="16.5" customHeight="1">
      <c r="A188" s="131"/>
      <c r="B188" s="131"/>
      <c r="C188" s="131"/>
      <c r="D188" s="131"/>
      <c r="E188" s="131"/>
      <c r="F188" s="32"/>
      <c r="G188" s="133"/>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row>
    <row r="189" spans="1:62" ht="16.5" customHeight="1">
      <c r="A189" s="131"/>
      <c r="B189" s="131"/>
      <c r="C189" s="131"/>
      <c r="D189" s="131"/>
      <c r="E189" s="131"/>
      <c r="F189" s="32"/>
      <c r="G189" s="133"/>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row>
    <row r="190" spans="1:62" ht="16.5" customHeight="1">
      <c r="A190" s="131"/>
      <c r="B190" s="131"/>
      <c r="C190" s="131"/>
      <c r="D190" s="131"/>
      <c r="E190" s="131"/>
      <c r="F190" s="32"/>
      <c r="G190" s="133"/>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row>
    <row r="191" spans="1:62" ht="16.5" customHeight="1">
      <c r="A191" s="131"/>
      <c r="B191" s="131"/>
      <c r="C191" s="131"/>
      <c r="D191" s="131"/>
      <c r="E191" s="131"/>
      <c r="F191" s="32"/>
      <c r="G191" s="133"/>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row>
    <row r="192" spans="1:62" ht="16.5" customHeight="1">
      <c r="A192" s="131"/>
      <c r="B192" s="131"/>
      <c r="C192" s="131"/>
      <c r="D192" s="131"/>
      <c r="E192" s="131"/>
      <c r="F192" s="32"/>
      <c r="G192" s="133"/>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row>
    <row r="193" spans="1:62" ht="16.5" customHeight="1">
      <c r="A193" s="131"/>
      <c r="B193" s="131"/>
      <c r="C193" s="131"/>
      <c r="D193" s="131"/>
      <c r="E193" s="131"/>
      <c r="F193" s="32"/>
      <c r="G193" s="133"/>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row>
    <row r="194" spans="1:62" ht="16.5" customHeight="1">
      <c r="A194" s="131"/>
      <c r="B194" s="131"/>
      <c r="C194" s="131"/>
      <c r="D194" s="131"/>
      <c r="E194" s="131"/>
      <c r="F194" s="32"/>
      <c r="G194" s="133"/>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row>
    <row r="195" spans="1:62" ht="16.5" customHeight="1">
      <c r="A195" s="131"/>
      <c r="B195" s="131"/>
      <c r="C195" s="131"/>
      <c r="D195" s="131"/>
      <c r="E195" s="131"/>
      <c r="F195" s="32"/>
      <c r="G195" s="133"/>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row>
    <row r="196" spans="1:62" ht="16.5" customHeight="1">
      <c r="A196" s="131"/>
      <c r="B196" s="131"/>
      <c r="C196" s="131"/>
      <c r="D196" s="131"/>
      <c r="E196" s="131"/>
      <c r="F196" s="32"/>
      <c r="G196" s="133"/>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row>
    <row r="197" spans="1:62" ht="16.5" customHeight="1">
      <c r="A197" s="131"/>
      <c r="B197" s="131"/>
      <c r="C197" s="131"/>
      <c r="D197" s="131"/>
      <c r="E197" s="131"/>
      <c r="F197" s="32"/>
      <c r="G197" s="133"/>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row>
    <row r="198" spans="1:62" ht="16.5" customHeight="1">
      <c r="A198" s="131"/>
      <c r="B198" s="131"/>
      <c r="C198" s="131"/>
      <c r="D198" s="131"/>
      <c r="E198" s="131"/>
      <c r="F198" s="32"/>
      <c r="G198" s="133"/>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row>
    <row r="199" spans="1:62" ht="16.5" customHeight="1">
      <c r="A199" s="131"/>
      <c r="B199" s="131"/>
      <c r="C199" s="131"/>
      <c r="D199" s="131"/>
      <c r="E199" s="131"/>
      <c r="F199" s="32"/>
      <c r="G199" s="133"/>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row>
    <row r="200" spans="1:62" ht="16.5" customHeight="1">
      <c r="A200" s="131"/>
      <c r="B200" s="131"/>
      <c r="C200" s="131"/>
      <c r="D200" s="131"/>
      <c r="E200" s="131"/>
      <c r="F200" s="32"/>
      <c r="G200" s="133"/>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row>
    <row r="201" spans="1:62" ht="16.5" customHeight="1">
      <c r="A201" s="131"/>
      <c r="B201" s="131"/>
      <c r="C201" s="131"/>
      <c r="D201" s="131"/>
      <c r="E201" s="131"/>
      <c r="F201" s="32"/>
      <c r="G201" s="13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row>
    <row r="202" spans="1:62" ht="16.5" customHeight="1">
      <c r="A202" s="131"/>
      <c r="B202" s="131"/>
      <c r="C202" s="131"/>
      <c r="D202" s="131"/>
      <c r="E202" s="131"/>
      <c r="F202" s="32"/>
      <c r="G202" s="133"/>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row>
    <row r="203" spans="1:62" ht="16.5" customHeight="1">
      <c r="A203" s="131"/>
      <c r="B203" s="131"/>
      <c r="C203" s="131"/>
      <c r="D203" s="131"/>
      <c r="E203" s="131"/>
      <c r="F203" s="32"/>
      <c r="G203" s="133"/>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row>
    <row r="204" spans="1:62" ht="16.5" customHeight="1">
      <c r="A204" s="131"/>
      <c r="B204" s="131"/>
      <c r="C204" s="131"/>
      <c r="D204" s="131"/>
      <c r="E204" s="131"/>
      <c r="F204" s="32"/>
      <c r="G204" s="13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row>
    <row r="205" spans="1:62" ht="16.5" customHeight="1">
      <c r="A205" s="131"/>
      <c r="B205" s="131"/>
      <c r="C205" s="131"/>
      <c r="D205" s="131"/>
      <c r="E205" s="131"/>
      <c r="F205" s="32"/>
      <c r="G205" s="133"/>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row>
    <row r="206" spans="1:62" ht="16.5" customHeight="1">
      <c r="A206" s="131"/>
      <c r="B206" s="131"/>
      <c r="C206" s="131"/>
      <c r="D206" s="131"/>
      <c r="E206" s="131"/>
      <c r="F206" s="32"/>
      <c r="G206" s="133"/>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row>
    <row r="207" spans="1:62" ht="16.5" customHeight="1">
      <c r="A207" s="131"/>
      <c r="B207" s="131"/>
      <c r="C207" s="131"/>
      <c r="D207" s="131"/>
      <c r="E207" s="131"/>
      <c r="F207" s="32"/>
      <c r="G207" s="133"/>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row>
    <row r="208" spans="1:62" ht="16.5" customHeight="1">
      <c r="A208" s="131"/>
      <c r="B208" s="131"/>
      <c r="C208" s="131"/>
      <c r="D208" s="131"/>
      <c r="E208" s="131"/>
      <c r="F208" s="32"/>
      <c r="G208" s="133"/>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row>
    <row r="209" spans="1:62" ht="16.5" customHeight="1">
      <c r="A209" s="131"/>
      <c r="B209" s="131"/>
      <c r="C209" s="131"/>
      <c r="D209" s="131"/>
      <c r="E209" s="131"/>
      <c r="F209" s="32"/>
      <c r="G209" s="133"/>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row>
    <row r="210" spans="1:62" ht="16.5" customHeight="1">
      <c r="A210" s="131"/>
      <c r="B210" s="131"/>
      <c r="C210" s="131"/>
      <c r="D210" s="131"/>
      <c r="E210" s="131"/>
      <c r="F210" s="32"/>
      <c r="G210" s="133"/>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row>
    <row r="211" spans="1:62" ht="16.5" customHeight="1">
      <c r="A211" s="131"/>
      <c r="B211" s="131"/>
      <c r="C211" s="131"/>
      <c r="D211" s="131"/>
      <c r="E211" s="131"/>
      <c r="F211" s="32"/>
      <c r="G211" s="133"/>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row>
    <row r="212" spans="1:62" ht="16.5" customHeight="1">
      <c r="A212" s="131"/>
      <c r="B212" s="131"/>
      <c r="C212" s="131"/>
      <c r="D212" s="131"/>
      <c r="E212" s="131"/>
      <c r="F212" s="32"/>
      <c r="G212" s="133"/>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row>
    <row r="213" spans="1:62" ht="16.5" customHeight="1">
      <c r="A213" s="131"/>
      <c r="B213" s="131"/>
      <c r="C213" s="131"/>
      <c r="D213" s="131"/>
      <c r="E213" s="131"/>
      <c r="F213" s="32"/>
      <c r="G213" s="133"/>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row>
    <row r="214" spans="1:62" ht="16.5" customHeight="1">
      <c r="A214" s="131"/>
      <c r="B214" s="131"/>
      <c r="C214" s="131"/>
      <c r="D214" s="131"/>
      <c r="E214" s="131"/>
      <c r="F214" s="32"/>
      <c r="G214" s="133"/>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row>
    <row r="215" spans="1:62" ht="16.5" customHeight="1">
      <c r="A215" s="131"/>
      <c r="B215" s="131"/>
      <c r="C215" s="131"/>
      <c r="D215" s="131"/>
      <c r="E215" s="131"/>
      <c r="F215" s="32"/>
      <c r="G215" s="133"/>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row>
    <row r="216" spans="1:62" ht="16.5" customHeight="1">
      <c r="A216" s="131"/>
      <c r="B216" s="131"/>
      <c r="C216" s="131"/>
      <c r="D216" s="131"/>
      <c r="E216" s="131"/>
      <c r="F216" s="32"/>
      <c r="G216" s="133"/>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row>
    <row r="217" spans="1:62" ht="16.5" customHeight="1">
      <c r="A217" s="131"/>
      <c r="B217" s="131"/>
      <c r="C217" s="131"/>
      <c r="D217" s="131"/>
      <c r="E217" s="131"/>
      <c r="F217" s="32"/>
      <c r="G217" s="133"/>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row>
    <row r="218" spans="1:62" ht="16.5" customHeight="1">
      <c r="A218" s="131"/>
      <c r="B218" s="131"/>
      <c r="C218" s="131"/>
      <c r="D218" s="131"/>
      <c r="E218" s="131"/>
      <c r="F218" s="32"/>
      <c r="G218" s="133"/>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row>
    <row r="219" spans="1:62" ht="16.5" customHeight="1">
      <c r="A219" s="131"/>
      <c r="B219" s="131"/>
      <c r="C219" s="131"/>
      <c r="D219" s="131"/>
      <c r="E219" s="131"/>
      <c r="F219" s="32"/>
      <c r="G219" s="133"/>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row>
    <row r="220" spans="1:62" ht="16.5" customHeight="1">
      <c r="A220" s="131"/>
      <c r="B220" s="131"/>
      <c r="C220" s="131"/>
      <c r="D220" s="131"/>
      <c r="E220" s="131"/>
      <c r="F220" s="32"/>
      <c r="G220" s="133"/>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row>
    <row r="221" spans="1:62" ht="16.5" customHeight="1">
      <c r="A221" s="131"/>
      <c r="B221" s="131"/>
      <c r="C221" s="131"/>
      <c r="D221" s="131"/>
      <c r="E221" s="131"/>
      <c r="F221" s="32"/>
      <c r="G221" s="133"/>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row>
    <row r="222" spans="1:62" ht="16.5" customHeight="1">
      <c r="A222" s="131"/>
      <c r="B222" s="131"/>
      <c r="C222" s="131"/>
      <c r="D222" s="131"/>
      <c r="E222" s="131"/>
      <c r="F222" s="32"/>
      <c r="G222" s="133"/>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row>
    <row r="223" spans="1:62" ht="16.5" customHeight="1">
      <c r="A223" s="131"/>
      <c r="B223" s="131"/>
      <c r="C223" s="131"/>
      <c r="D223" s="131"/>
      <c r="E223" s="131"/>
      <c r="F223" s="32"/>
      <c r="G223" s="133"/>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row>
    <row r="224" spans="1:62" ht="16.5" customHeight="1">
      <c r="A224" s="131"/>
      <c r="B224" s="131"/>
      <c r="C224" s="131"/>
      <c r="D224" s="131"/>
      <c r="E224" s="131"/>
      <c r="F224" s="32"/>
      <c r="G224" s="133"/>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row>
    <row r="225" spans="1:62" ht="16.5" customHeight="1">
      <c r="A225" s="131"/>
      <c r="B225" s="131"/>
      <c r="C225" s="131"/>
      <c r="D225" s="131"/>
      <c r="E225" s="131"/>
      <c r="F225" s="32"/>
      <c r="G225" s="133"/>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row>
    <row r="226" spans="1:62" ht="16.5" customHeight="1">
      <c r="A226" s="131"/>
      <c r="B226" s="131"/>
      <c r="C226" s="131"/>
      <c r="D226" s="131"/>
      <c r="E226" s="131"/>
      <c r="F226" s="32"/>
      <c r="G226" s="133"/>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row>
    <row r="227" spans="1:62" ht="16.5" customHeight="1">
      <c r="A227" s="131"/>
      <c r="B227" s="131"/>
      <c r="C227" s="131"/>
      <c r="D227" s="131"/>
      <c r="E227" s="131"/>
      <c r="F227" s="32"/>
      <c r="G227" s="133"/>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row>
    <row r="228" spans="1:62" ht="16.5" customHeight="1">
      <c r="A228" s="131"/>
      <c r="B228" s="131"/>
      <c r="C228" s="131"/>
      <c r="D228" s="131"/>
      <c r="E228" s="131"/>
      <c r="F228" s="32"/>
      <c r="G228" s="133"/>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row>
    <row r="229" spans="1:62" ht="16.5" customHeight="1">
      <c r="A229" s="131"/>
      <c r="B229" s="131"/>
      <c r="C229" s="131"/>
      <c r="D229" s="131"/>
      <c r="E229" s="131"/>
      <c r="F229" s="32"/>
      <c r="G229" s="133"/>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row>
    <row r="230" spans="1:62" ht="16.5" customHeight="1">
      <c r="A230" s="131"/>
      <c r="B230" s="131"/>
      <c r="C230" s="131"/>
      <c r="D230" s="131"/>
      <c r="E230" s="131"/>
      <c r="F230" s="32"/>
      <c r="G230" s="133"/>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row>
    <row r="231" spans="1:62" ht="16.5" customHeight="1">
      <c r="A231" s="131"/>
      <c r="B231" s="131"/>
      <c r="C231" s="131"/>
      <c r="D231" s="131"/>
      <c r="E231" s="131"/>
      <c r="F231" s="32"/>
      <c r="G231" s="133"/>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row>
    <row r="232" spans="1:62" ht="16.5" customHeight="1">
      <c r="A232" s="131"/>
      <c r="B232" s="131"/>
      <c r="C232" s="131"/>
      <c r="D232" s="131"/>
      <c r="E232" s="131"/>
      <c r="F232" s="32"/>
      <c r="G232" s="133"/>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row>
    <row r="233" spans="1:62" ht="16.5" customHeight="1">
      <c r="A233" s="131"/>
      <c r="B233" s="131"/>
      <c r="C233" s="131"/>
      <c r="D233" s="131"/>
      <c r="E233" s="131"/>
      <c r="F233" s="32"/>
      <c r="G233" s="133"/>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row>
    <row r="234" spans="1:62" ht="15.75" customHeight="1"/>
    <row r="235" spans="1:62" ht="15.75" customHeight="1"/>
    <row r="236" spans="1:62" ht="15.75" customHeight="1"/>
    <row r="237" spans="1:62" ht="15.75" customHeight="1"/>
    <row r="238" spans="1:62" ht="15.75" customHeight="1"/>
    <row r="239" spans="1:62" ht="15.75" customHeight="1"/>
    <row r="240" spans="1:6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2:BJ12"/>
  <mergeCells count="266">
    <mergeCell ref="Z21:Z22"/>
    <mergeCell ref="AA21:AA22"/>
    <mergeCell ref="AB21:AB22"/>
    <mergeCell ref="AC21:AC22"/>
    <mergeCell ref="AD21:AD22"/>
    <mergeCell ref="Q26:Q27"/>
    <mergeCell ref="R26:R27"/>
    <mergeCell ref="S26:S27"/>
    <mergeCell ref="T26:T27"/>
    <mergeCell ref="U26:U27"/>
    <mergeCell ref="V26:V27"/>
    <mergeCell ref="W26:W27"/>
    <mergeCell ref="Z26:Z27"/>
    <mergeCell ref="AA26:AA27"/>
    <mergeCell ref="AB26:AB27"/>
    <mergeCell ref="AC26:AC27"/>
    <mergeCell ref="AD26:AD27"/>
    <mergeCell ref="AA18:AA20"/>
    <mergeCell ref="AB18:AB20"/>
    <mergeCell ref="AG21:AG22"/>
    <mergeCell ref="AH21:AH22"/>
    <mergeCell ref="AI21:AI22"/>
    <mergeCell ref="AC18:AC20"/>
    <mergeCell ref="AD18:AD20"/>
    <mergeCell ref="AE18:AE20"/>
    <mergeCell ref="AF18:AF20"/>
    <mergeCell ref="AG18:AG20"/>
    <mergeCell ref="AH18:AH20"/>
    <mergeCell ref="AI18:AI20"/>
    <mergeCell ref="AE21:AE22"/>
    <mergeCell ref="AF21:AF22"/>
    <mergeCell ref="J21:J22"/>
    <mergeCell ref="K21:K22"/>
    <mergeCell ref="L21:L22"/>
    <mergeCell ref="M21:M22"/>
    <mergeCell ref="N21:N22"/>
    <mergeCell ref="V18:V20"/>
    <mergeCell ref="W18:W20"/>
    <mergeCell ref="X18:X20"/>
    <mergeCell ref="Y18:Y20"/>
    <mergeCell ref="P18:P20"/>
    <mergeCell ref="Q18:Q20"/>
    <mergeCell ref="R18:R20"/>
    <mergeCell ref="S18:S20"/>
    <mergeCell ref="T18:T20"/>
    <mergeCell ref="U18:U20"/>
    <mergeCell ref="X21:X22"/>
    <mergeCell ref="Y21:Y22"/>
    <mergeCell ref="O21:O22"/>
    <mergeCell ref="P21:P22"/>
    <mergeCell ref="Q21:Q22"/>
    <mergeCell ref="R21:R22"/>
    <mergeCell ref="S21:S22"/>
    <mergeCell ref="T21:T22"/>
    <mergeCell ref="U21:U22"/>
    <mergeCell ref="A21:A22"/>
    <mergeCell ref="B21:B22"/>
    <mergeCell ref="C21:C22"/>
    <mergeCell ref="D21:D22"/>
    <mergeCell ref="E21:E22"/>
    <mergeCell ref="F21:F22"/>
    <mergeCell ref="G21:G22"/>
    <mergeCell ref="H21:H22"/>
    <mergeCell ref="I21:I22"/>
    <mergeCell ref="A18:A20"/>
    <mergeCell ref="B18:B20"/>
    <mergeCell ref="C18:C20"/>
    <mergeCell ref="D18:D20"/>
    <mergeCell ref="E18:E20"/>
    <mergeCell ref="F18:F20"/>
    <mergeCell ref="G18:G20"/>
    <mergeCell ref="A16:A17"/>
    <mergeCell ref="B16:B17"/>
    <mergeCell ref="C16:C17"/>
    <mergeCell ref="D16:D17"/>
    <mergeCell ref="E16:E17"/>
    <mergeCell ref="F16:F17"/>
    <mergeCell ref="G16:G17"/>
    <mergeCell ref="H18:H20"/>
    <mergeCell ref="I18:I20"/>
    <mergeCell ref="J18:J20"/>
    <mergeCell ref="K18:K20"/>
    <mergeCell ref="L18:L20"/>
    <mergeCell ref="M18:M20"/>
    <mergeCell ref="N18:N20"/>
    <mergeCell ref="O18:O20"/>
    <mergeCell ref="AG16:AG17"/>
    <mergeCell ref="Q16:Q17"/>
    <mergeCell ref="R16:R17"/>
    <mergeCell ref="S16:S17"/>
    <mergeCell ref="T16:T17"/>
    <mergeCell ref="U16:U17"/>
    <mergeCell ref="H16:H17"/>
    <mergeCell ref="I16:I17"/>
    <mergeCell ref="J16:J17"/>
    <mergeCell ref="K16:K17"/>
    <mergeCell ref="L16:L17"/>
    <mergeCell ref="M16:M17"/>
    <mergeCell ref="N16:N17"/>
    <mergeCell ref="O16:O17"/>
    <mergeCell ref="P16:P17"/>
    <mergeCell ref="Z18:Z20"/>
    <mergeCell ref="AH16:AH17"/>
    <mergeCell ref="AI16:AI17"/>
    <mergeCell ref="V16:V17"/>
    <mergeCell ref="W16:W17"/>
    <mergeCell ref="X16:X17"/>
    <mergeCell ref="Y16:Y17"/>
    <mergeCell ref="Z16:Z17"/>
    <mergeCell ref="AA16:AA17"/>
    <mergeCell ref="AB16:AB17"/>
    <mergeCell ref="AC16:AC17"/>
    <mergeCell ref="AD16:AD17"/>
    <mergeCell ref="AE16:AE17"/>
    <mergeCell ref="AF16:AF17"/>
    <mergeCell ref="AI13:AI15"/>
    <mergeCell ref="O13:O15"/>
    <mergeCell ref="P13:P15"/>
    <mergeCell ref="Q13:Q15"/>
    <mergeCell ref="R13:R15"/>
    <mergeCell ref="S13:S15"/>
    <mergeCell ref="T13:T15"/>
    <mergeCell ref="U13:U15"/>
    <mergeCell ref="AC13:AC15"/>
    <mergeCell ref="AD13:AD15"/>
    <mergeCell ref="V13:V15"/>
    <mergeCell ref="W13:W15"/>
    <mergeCell ref="X13:X15"/>
    <mergeCell ref="Y13:Y15"/>
    <mergeCell ref="Z13:Z15"/>
    <mergeCell ref="AA13:AA15"/>
    <mergeCell ref="AB13:AB15"/>
    <mergeCell ref="J13:J15"/>
    <mergeCell ref="K13:K15"/>
    <mergeCell ref="L13:L15"/>
    <mergeCell ref="M13:M15"/>
    <mergeCell ref="N13:N15"/>
    <mergeCell ref="AE13:AE15"/>
    <mergeCell ref="AF13:AF15"/>
    <mergeCell ref="AG13:AG15"/>
    <mergeCell ref="AH13:AH15"/>
    <mergeCell ref="A13:A15"/>
    <mergeCell ref="B13:B15"/>
    <mergeCell ref="C13:C15"/>
    <mergeCell ref="D13:D15"/>
    <mergeCell ref="E13:E15"/>
    <mergeCell ref="F13:F15"/>
    <mergeCell ref="G13:G15"/>
    <mergeCell ref="H13:H15"/>
    <mergeCell ref="I13:I15"/>
    <mergeCell ref="BE11:BF12"/>
    <mergeCell ref="BG11:BH12"/>
    <mergeCell ref="BI11:BJ12"/>
    <mergeCell ref="A1:B4"/>
    <mergeCell ref="C1:BG4"/>
    <mergeCell ref="BH1:BJ1"/>
    <mergeCell ref="BH2:BJ2"/>
    <mergeCell ref="BH3:BJ3"/>
    <mergeCell ref="BH4:BJ4"/>
    <mergeCell ref="A5:BJ5"/>
    <mergeCell ref="A6:B6"/>
    <mergeCell ref="C6:BJ6"/>
    <mergeCell ref="A7:B7"/>
    <mergeCell ref="C7:BJ7"/>
    <mergeCell ref="A8:B8"/>
    <mergeCell ref="C8:BJ8"/>
    <mergeCell ref="A9:B9"/>
    <mergeCell ref="C9:BJ9"/>
    <mergeCell ref="A10:BJ10"/>
    <mergeCell ref="K11:AC11"/>
    <mergeCell ref="AM11:AR11"/>
    <mergeCell ref="C26:C27"/>
    <mergeCell ref="D26:D27"/>
    <mergeCell ref="E26:E27"/>
    <mergeCell ref="F26:F27"/>
    <mergeCell ref="G26:G27"/>
    <mergeCell ref="O23:O25"/>
    <mergeCell ref="P23:P25"/>
    <mergeCell ref="O26:O27"/>
    <mergeCell ref="P26:P27"/>
    <mergeCell ref="H26:H27"/>
    <mergeCell ref="I26:I27"/>
    <mergeCell ref="J26:J27"/>
    <mergeCell ref="K26:K27"/>
    <mergeCell ref="L26:L27"/>
    <mergeCell ref="M26:M27"/>
    <mergeCell ref="N26:N27"/>
    <mergeCell ref="H23:H25"/>
    <mergeCell ref="I23:I25"/>
    <mergeCell ref="J23:J25"/>
    <mergeCell ref="K23:K25"/>
    <mergeCell ref="L23:L25"/>
    <mergeCell ref="M23:M25"/>
    <mergeCell ref="AC23:AC25"/>
    <mergeCell ref="AD23:AD25"/>
    <mergeCell ref="AE23:AE25"/>
    <mergeCell ref="AF23:AF25"/>
    <mergeCell ref="AG23:AG25"/>
    <mergeCell ref="AH23:AH25"/>
    <mergeCell ref="AI23:AI25"/>
    <mergeCell ref="AI26:AI27"/>
    <mergeCell ref="AG26:AG27"/>
    <mergeCell ref="AH26:AH27"/>
    <mergeCell ref="AE26:AE27"/>
    <mergeCell ref="AF26:AF27"/>
    <mergeCell ref="AC32:AC33"/>
    <mergeCell ref="AD32:AD33"/>
    <mergeCell ref="Z23:Z25"/>
    <mergeCell ref="AA23:AA25"/>
    <mergeCell ref="AB23:AB25"/>
    <mergeCell ref="AI32:AI33"/>
    <mergeCell ref="V32:V33"/>
    <mergeCell ref="W32:W33"/>
    <mergeCell ref="X32:X33"/>
    <mergeCell ref="Y32:Y33"/>
    <mergeCell ref="Z32:Z33"/>
    <mergeCell ref="AA32:AA33"/>
    <mergeCell ref="AB32:AB33"/>
    <mergeCell ref="AE32:AE33"/>
    <mergeCell ref="AF32:AF33"/>
    <mergeCell ref="AG32:AG33"/>
    <mergeCell ref="AH32:AH33"/>
    <mergeCell ref="V23:V25"/>
    <mergeCell ref="W23:W25"/>
    <mergeCell ref="X23:X25"/>
    <mergeCell ref="Y23:Y25"/>
    <mergeCell ref="O32:O33"/>
    <mergeCell ref="P32:P33"/>
    <mergeCell ref="Q32:Q33"/>
    <mergeCell ref="R32:R33"/>
    <mergeCell ref="V21:V22"/>
    <mergeCell ref="W21:W22"/>
    <mergeCell ref="X26:X27"/>
    <mergeCell ref="Y26:Y27"/>
    <mergeCell ref="S32:S33"/>
    <mergeCell ref="T32:T33"/>
    <mergeCell ref="U32:U33"/>
    <mergeCell ref="Q23:Q25"/>
    <mergeCell ref="R23:R25"/>
    <mergeCell ref="S23:S25"/>
    <mergeCell ref="T23:T25"/>
    <mergeCell ref="U23:U25"/>
    <mergeCell ref="N23:N25"/>
    <mergeCell ref="A23:A25"/>
    <mergeCell ref="B23:B25"/>
    <mergeCell ref="C23:C25"/>
    <mergeCell ref="D23:D25"/>
    <mergeCell ref="E23:E25"/>
    <mergeCell ref="F23:F25"/>
    <mergeCell ref="G23:G25"/>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A26:A27"/>
    <mergeCell ref="B26:B27"/>
  </mergeCells>
  <conditionalFormatting sqref="I18 AT13:AT33">
    <cfRule type="cellIs" dxfId="263" priority="1" operator="equal">
      <formula>"Muy Alta"</formula>
    </cfRule>
  </conditionalFormatting>
  <conditionalFormatting sqref="I18 AT13:AT33">
    <cfRule type="cellIs" dxfId="262" priority="2" operator="equal">
      <formula>"Alta"</formula>
    </cfRule>
  </conditionalFormatting>
  <conditionalFormatting sqref="I18 AT13:AT33">
    <cfRule type="cellIs" dxfId="261" priority="3" operator="equal">
      <formula>"Media"</formula>
    </cfRule>
  </conditionalFormatting>
  <conditionalFormatting sqref="I18 AT13:AT33">
    <cfRule type="cellIs" dxfId="260" priority="4" operator="equal">
      <formula>"Baja"</formula>
    </cfRule>
  </conditionalFormatting>
  <conditionalFormatting sqref="I18 AT13:AT33">
    <cfRule type="cellIs" dxfId="259" priority="5" operator="equal">
      <formula>"Muy Baja"</formula>
    </cfRule>
  </conditionalFormatting>
  <conditionalFormatting sqref="AG18">
    <cfRule type="cellIs" dxfId="258" priority="6" operator="equal">
      <formula>"Catastrófico"</formula>
    </cfRule>
  </conditionalFormatting>
  <conditionalFormatting sqref="AG18">
    <cfRule type="cellIs" dxfId="257" priority="7" operator="equal">
      <formula>"Mayor"</formula>
    </cfRule>
  </conditionalFormatting>
  <conditionalFormatting sqref="AG18">
    <cfRule type="cellIs" dxfId="256" priority="8" operator="equal">
      <formula>"Moderado"</formula>
    </cfRule>
  </conditionalFormatting>
  <conditionalFormatting sqref="AG18">
    <cfRule type="cellIs" dxfId="255" priority="9" operator="equal">
      <formula>"Menor"</formula>
    </cfRule>
  </conditionalFormatting>
  <conditionalFormatting sqref="AG18">
    <cfRule type="cellIs" dxfId="254" priority="10" operator="equal">
      <formula>"Leve"</formula>
    </cfRule>
  </conditionalFormatting>
  <conditionalFormatting sqref="AI18">
    <cfRule type="cellIs" dxfId="253" priority="11" operator="equal">
      <formula>"Extremo"</formula>
    </cfRule>
  </conditionalFormatting>
  <conditionalFormatting sqref="AI18">
    <cfRule type="cellIs" dxfId="252" priority="12" operator="equal">
      <formula>"Alto"</formula>
    </cfRule>
  </conditionalFormatting>
  <conditionalFormatting sqref="AI18">
    <cfRule type="cellIs" dxfId="251" priority="13" operator="equal">
      <formula>"Moderado"</formula>
    </cfRule>
  </conditionalFormatting>
  <conditionalFormatting sqref="AI18">
    <cfRule type="cellIs" dxfId="250" priority="14" operator="equal">
      <formula>"Bajo"</formula>
    </cfRule>
  </conditionalFormatting>
  <conditionalFormatting sqref="AV18:AV20">
    <cfRule type="cellIs" dxfId="249" priority="15" operator="equal">
      <formula>"Catastrófico"</formula>
    </cfRule>
  </conditionalFormatting>
  <conditionalFormatting sqref="AV18:AV20">
    <cfRule type="cellIs" dxfId="248" priority="16" operator="equal">
      <formula>"Mayor"</formula>
    </cfRule>
  </conditionalFormatting>
  <conditionalFormatting sqref="AV18:AV20">
    <cfRule type="cellIs" dxfId="247" priority="17" operator="equal">
      <formula>"Moderado"</formula>
    </cfRule>
  </conditionalFormatting>
  <conditionalFormatting sqref="AV18:AV20">
    <cfRule type="cellIs" dxfId="246" priority="18" operator="equal">
      <formula>"Menor"</formula>
    </cfRule>
  </conditionalFormatting>
  <conditionalFormatting sqref="AV18:AV20">
    <cfRule type="cellIs" dxfId="245" priority="19" operator="equal">
      <formula>"Leve"</formula>
    </cfRule>
  </conditionalFormatting>
  <conditionalFormatting sqref="AX18:AX20">
    <cfRule type="cellIs" dxfId="244" priority="20" operator="equal">
      <formula>"Extremo"</formula>
    </cfRule>
  </conditionalFormatting>
  <conditionalFormatting sqref="AX18:AX20">
    <cfRule type="cellIs" dxfId="243" priority="21" operator="equal">
      <formula>"Alto"</formula>
    </cfRule>
  </conditionalFormatting>
  <conditionalFormatting sqref="AX18:AX20">
    <cfRule type="cellIs" dxfId="242" priority="22" operator="equal">
      <formula>"Moderado"</formula>
    </cfRule>
  </conditionalFormatting>
  <conditionalFormatting sqref="AX18:AX20">
    <cfRule type="cellIs" dxfId="241" priority="23" operator="equal">
      <formula>"Bajo"</formula>
    </cfRule>
  </conditionalFormatting>
  <conditionalFormatting sqref="AF18">
    <cfRule type="containsText" dxfId="240" priority="24" operator="containsText" text="❌">
      <formula>NOT(ISERROR(SEARCH(("❌"),(AF18))))</formula>
    </cfRule>
  </conditionalFormatting>
  <conditionalFormatting sqref="I13">
    <cfRule type="cellIs" dxfId="239" priority="25" operator="equal">
      <formula>"Muy Alta"</formula>
    </cfRule>
  </conditionalFormatting>
  <conditionalFormatting sqref="I13">
    <cfRule type="cellIs" dxfId="238" priority="26" operator="equal">
      <formula>"Alta"</formula>
    </cfRule>
  </conditionalFormatting>
  <conditionalFormatting sqref="I13">
    <cfRule type="cellIs" dxfId="237" priority="27" operator="equal">
      <formula>"Media"</formula>
    </cfRule>
  </conditionalFormatting>
  <conditionalFormatting sqref="I13">
    <cfRule type="cellIs" dxfId="236" priority="28" operator="equal">
      <formula>"Baja"</formula>
    </cfRule>
  </conditionalFormatting>
  <conditionalFormatting sqref="I13">
    <cfRule type="cellIs" dxfId="235" priority="29" operator="equal">
      <formula>"Muy Baja"</formula>
    </cfRule>
  </conditionalFormatting>
  <conditionalFormatting sqref="AG13">
    <cfRule type="cellIs" dxfId="234" priority="30" operator="equal">
      <formula>"Catastrófico"</formula>
    </cfRule>
  </conditionalFormatting>
  <conditionalFormatting sqref="AG13">
    <cfRule type="cellIs" dxfId="233" priority="31" operator="equal">
      <formula>"Mayor"</formula>
    </cfRule>
  </conditionalFormatting>
  <conditionalFormatting sqref="AG13">
    <cfRule type="cellIs" dxfId="232" priority="32" operator="equal">
      <formula>"Moderado"</formula>
    </cfRule>
  </conditionalFormatting>
  <conditionalFormatting sqref="AG13">
    <cfRule type="cellIs" dxfId="231" priority="33" operator="equal">
      <formula>"Menor"</formula>
    </cfRule>
  </conditionalFormatting>
  <conditionalFormatting sqref="AG13">
    <cfRule type="cellIs" dxfId="230" priority="34" operator="equal">
      <formula>"Leve"</formula>
    </cfRule>
  </conditionalFormatting>
  <conditionalFormatting sqref="AI13">
    <cfRule type="cellIs" dxfId="229" priority="35" operator="equal">
      <formula>"Extremo"</formula>
    </cfRule>
  </conditionalFormatting>
  <conditionalFormatting sqref="AI13">
    <cfRule type="cellIs" dxfId="228" priority="36" operator="equal">
      <formula>"Alto"</formula>
    </cfRule>
  </conditionalFormatting>
  <conditionalFormatting sqref="AI13">
    <cfRule type="cellIs" dxfId="227" priority="37" operator="equal">
      <formula>"Moderado"</formula>
    </cfRule>
  </conditionalFormatting>
  <conditionalFormatting sqref="AI13">
    <cfRule type="cellIs" dxfId="226" priority="38" operator="equal">
      <formula>"Bajo"</formula>
    </cfRule>
  </conditionalFormatting>
  <conditionalFormatting sqref="AV13:AV15">
    <cfRule type="cellIs" dxfId="225" priority="39" operator="equal">
      <formula>"Catastrófico"</formula>
    </cfRule>
  </conditionalFormatting>
  <conditionalFormatting sqref="AV13:AV15">
    <cfRule type="cellIs" dxfId="224" priority="40" operator="equal">
      <formula>"Mayor"</formula>
    </cfRule>
  </conditionalFormatting>
  <conditionalFormatting sqref="AV13:AV15">
    <cfRule type="cellIs" dxfId="223" priority="41" operator="equal">
      <formula>"Moderado"</formula>
    </cfRule>
  </conditionalFormatting>
  <conditionalFormatting sqref="AV13:AV15">
    <cfRule type="cellIs" dxfId="222" priority="42" operator="equal">
      <formula>"Menor"</formula>
    </cfRule>
  </conditionalFormatting>
  <conditionalFormatting sqref="AV13:AV15">
    <cfRule type="cellIs" dxfId="221" priority="43" operator="equal">
      <formula>"Leve"</formula>
    </cfRule>
  </conditionalFormatting>
  <conditionalFormatting sqref="AX13:AX15">
    <cfRule type="cellIs" dxfId="220" priority="44" operator="equal">
      <formula>"Extremo"</formula>
    </cfRule>
  </conditionalFormatting>
  <conditionalFormatting sqref="AX13:AX15">
    <cfRule type="cellIs" dxfId="219" priority="45" operator="equal">
      <formula>"Alto"</formula>
    </cfRule>
  </conditionalFormatting>
  <conditionalFormatting sqref="AX13:AX15">
    <cfRule type="cellIs" dxfId="218" priority="46" operator="equal">
      <formula>"Moderado"</formula>
    </cfRule>
  </conditionalFormatting>
  <conditionalFormatting sqref="AX13:AX15">
    <cfRule type="cellIs" dxfId="217" priority="47" operator="equal">
      <formula>"Bajo"</formula>
    </cfRule>
  </conditionalFormatting>
  <conditionalFormatting sqref="AF13">
    <cfRule type="containsText" dxfId="216" priority="48" operator="containsText" text="❌">
      <formula>NOT(ISERROR(SEARCH(("❌"),(AF13))))</formula>
    </cfRule>
  </conditionalFormatting>
  <conditionalFormatting sqref="AD13:AD15 AD18:AD20">
    <cfRule type="colorScale" priority="49">
      <colorScale>
        <cfvo type="formula" val="0"/>
        <cfvo type="formula" val="6"/>
        <cfvo type="formula" val="11"/>
        <color rgb="FFFFC000"/>
        <color rgb="FFFFFF00"/>
        <color rgb="FFFF0000"/>
      </colorScale>
    </cfRule>
  </conditionalFormatting>
  <conditionalFormatting sqref="I16">
    <cfRule type="cellIs" dxfId="215" priority="50" operator="equal">
      <formula>"Muy Alta"</formula>
    </cfRule>
  </conditionalFormatting>
  <conditionalFormatting sqref="I16">
    <cfRule type="cellIs" dxfId="214" priority="51" operator="equal">
      <formula>"Alta"</formula>
    </cfRule>
  </conditionalFormatting>
  <conditionalFormatting sqref="I16">
    <cfRule type="cellIs" dxfId="213" priority="52" operator="equal">
      <formula>"Media"</formula>
    </cfRule>
  </conditionalFormatting>
  <conditionalFormatting sqref="I16">
    <cfRule type="cellIs" dxfId="212" priority="53" operator="equal">
      <formula>"Baja"</formula>
    </cfRule>
  </conditionalFormatting>
  <conditionalFormatting sqref="I16">
    <cfRule type="cellIs" dxfId="211" priority="54" operator="equal">
      <formula>"Muy Baja"</formula>
    </cfRule>
  </conditionalFormatting>
  <conditionalFormatting sqref="AG16">
    <cfRule type="cellIs" dxfId="210" priority="55" operator="equal">
      <formula>"Catastrófico"</formula>
    </cfRule>
  </conditionalFormatting>
  <conditionalFormatting sqref="AG16">
    <cfRule type="cellIs" dxfId="209" priority="56" operator="equal">
      <formula>"Mayor"</formula>
    </cfRule>
  </conditionalFormatting>
  <conditionalFormatting sqref="AG16">
    <cfRule type="cellIs" dxfId="208" priority="57" operator="equal">
      <formula>"Moderado"</formula>
    </cfRule>
  </conditionalFormatting>
  <conditionalFormatting sqref="AG16">
    <cfRule type="cellIs" dxfId="207" priority="58" operator="equal">
      <formula>"Menor"</formula>
    </cfRule>
  </conditionalFormatting>
  <conditionalFormatting sqref="AG16">
    <cfRule type="cellIs" dxfId="206" priority="59" operator="equal">
      <formula>"Leve"</formula>
    </cfRule>
  </conditionalFormatting>
  <conditionalFormatting sqref="AI16">
    <cfRule type="cellIs" dxfId="205" priority="60" operator="equal">
      <formula>"Extremo"</formula>
    </cfRule>
  </conditionalFormatting>
  <conditionalFormatting sqref="AI16">
    <cfRule type="cellIs" dxfId="204" priority="61" operator="equal">
      <formula>"Alto"</formula>
    </cfRule>
  </conditionalFormatting>
  <conditionalFormatting sqref="AI16">
    <cfRule type="cellIs" dxfId="203" priority="62" operator="equal">
      <formula>"Moderado"</formula>
    </cfRule>
  </conditionalFormatting>
  <conditionalFormatting sqref="AI16">
    <cfRule type="cellIs" dxfId="202" priority="63" operator="equal">
      <formula>"Bajo"</formula>
    </cfRule>
  </conditionalFormatting>
  <conditionalFormatting sqref="AV16:AV17">
    <cfRule type="cellIs" dxfId="201" priority="64" operator="equal">
      <formula>"Catastrófico"</formula>
    </cfRule>
  </conditionalFormatting>
  <conditionalFormatting sqref="AV16:AV17">
    <cfRule type="cellIs" dxfId="200" priority="65" operator="equal">
      <formula>"Mayor"</formula>
    </cfRule>
  </conditionalFormatting>
  <conditionalFormatting sqref="AV16:AV17">
    <cfRule type="cellIs" dxfId="199" priority="66" operator="equal">
      <formula>"Moderado"</formula>
    </cfRule>
  </conditionalFormatting>
  <conditionalFormatting sqref="AV16:AV17">
    <cfRule type="cellIs" dxfId="198" priority="67" operator="equal">
      <formula>"Menor"</formula>
    </cfRule>
  </conditionalFormatting>
  <conditionalFormatting sqref="AV16:AV17">
    <cfRule type="cellIs" dxfId="197" priority="68" operator="equal">
      <formula>"Leve"</formula>
    </cfRule>
  </conditionalFormatting>
  <conditionalFormatting sqref="AX16:AX17">
    <cfRule type="cellIs" dxfId="196" priority="69" operator="equal">
      <formula>"Extremo"</formula>
    </cfRule>
  </conditionalFormatting>
  <conditionalFormatting sqref="AX16:AX17">
    <cfRule type="cellIs" dxfId="195" priority="70" operator="equal">
      <formula>"Alto"</formula>
    </cfRule>
  </conditionalFormatting>
  <conditionalFormatting sqref="AX16:AX17">
    <cfRule type="cellIs" dxfId="194" priority="71" operator="equal">
      <formula>"Moderado"</formula>
    </cfRule>
  </conditionalFormatting>
  <conditionalFormatting sqref="AX16:AX17">
    <cfRule type="cellIs" dxfId="193" priority="72" operator="equal">
      <formula>"Bajo"</formula>
    </cfRule>
  </conditionalFormatting>
  <conditionalFormatting sqref="AF16">
    <cfRule type="containsText" dxfId="192" priority="73" operator="containsText" text="❌">
      <formula>NOT(ISERROR(SEARCH(("❌"),(AF16))))</formula>
    </cfRule>
  </conditionalFormatting>
  <conditionalFormatting sqref="AD16">
    <cfRule type="colorScale" priority="74">
      <colorScale>
        <cfvo type="formula" val="0"/>
        <cfvo type="formula" val="6"/>
        <cfvo type="formula" val="11"/>
        <color rgb="FFFFC000"/>
        <color rgb="FFFFFF00"/>
        <color rgb="FFFF0000"/>
      </colorScale>
    </cfRule>
  </conditionalFormatting>
  <conditionalFormatting sqref="I21">
    <cfRule type="cellIs" dxfId="191" priority="75" operator="equal">
      <formula>"Muy Alta"</formula>
    </cfRule>
  </conditionalFormatting>
  <conditionalFormatting sqref="I21">
    <cfRule type="cellIs" dxfId="190" priority="76" operator="equal">
      <formula>"Alta"</formula>
    </cfRule>
  </conditionalFormatting>
  <conditionalFormatting sqref="I21">
    <cfRule type="cellIs" dxfId="189" priority="77" operator="equal">
      <formula>"Media"</formula>
    </cfRule>
  </conditionalFormatting>
  <conditionalFormatting sqref="I21">
    <cfRule type="cellIs" dxfId="188" priority="78" operator="equal">
      <formula>"Baja"</formula>
    </cfRule>
  </conditionalFormatting>
  <conditionalFormatting sqref="I21">
    <cfRule type="cellIs" dxfId="187" priority="79" operator="equal">
      <formula>"Muy Baja"</formula>
    </cfRule>
  </conditionalFormatting>
  <conditionalFormatting sqref="AG21">
    <cfRule type="cellIs" dxfId="186" priority="80" operator="equal">
      <formula>"Catastrófico"</formula>
    </cfRule>
  </conditionalFormatting>
  <conditionalFormatting sqref="AG21">
    <cfRule type="cellIs" dxfId="185" priority="81" operator="equal">
      <formula>"Mayor"</formula>
    </cfRule>
  </conditionalFormatting>
  <conditionalFormatting sqref="AG21">
    <cfRule type="cellIs" dxfId="184" priority="82" operator="equal">
      <formula>"Moderado"</formula>
    </cfRule>
  </conditionalFormatting>
  <conditionalFormatting sqref="AG21">
    <cfRule type="cellIs" dxfId="183" priority="83" operator="equal">
      <formula>"Menor"</formula>
    </cfRule>
  </conditionalFormatting>
  <conditionalFormatting sqref="AG21">
    <cfRule type="cellIs" dxfId="182" priority="84" operator="equal">
      <formula>"Leve"</formula>
    </cfRule>
  </conditionalFormatting>
  <conditionalFormatting sqref="AI21">
    <cfRule type="cellIs" dxfId="181" priority="85" operator="equal">
      <formula>"Extremo"</formula>
    </cfRule>
  </conditionalFormatting>
  <conditionalFormatting sqref="AI21">
    <cfRule type="cellIs" dxfId="180" priority="86" operator="equal">
      <formula>"Alto"</formula>
    </cfRule>
  </conditionalFormatting>
  <conditionalFormatting sqref="AI21">
    <cfRule type="cellIs" dxfId="179" priority="87" operator="equal">
      <formula>"Moderado"</formula>
    </cfRule>
  </conditionalFormatting>
  <conditionalFormatting sqref="AI21">
    <cfRule type="cellIs" dxfId="178" priority="88" operator="equal">
      <formula>"Bajo"</formula>
    </cfRule>
  </conditionalFormatting>
  <conditionalFormatting sqref="AV21:AV22">
    <cfRule type="cellIs" dxfId="177" priority="89" operator="equal">
      <formula>"Catastrófico"</formula>
    </cfRule>
  </conditionalFormatting>
  <conditionalFormatting sqref="AV21:AV22">
    <cfRule type="cellIs" dxfId="176" priority="90" operator="equal">
      <formula>"Mayor"</formula>
    </cfRule>
  </conditionalFormatting>
  <conditionalFormatting sqref="AV21:AV22">
    <cfRule type="cellIs" dxfId="175" priority="91" operator="equal">
      <formula>"Moderado"</formula>
    </cfRule>
  </conditionalFormatting>
  <conditionalFormatting sqref="AV21:AV22">
    <cfRule type="cellIs" dxfId="174" priority="92" operator="equal">
      <formula>"Menor"</formula>
    </cfRule>
  </conditionalFormatting>
  <conditionalFormatting sqref="AV21:AV22">
    <cfRule type="cellIs" dxfId="173" priority="93" operator="equal">
      <formula>"Leve"</formula>
    </cfRule>
  </conditionalFormatting>
  <conditionalFormatting sqref="AX21:AX22">
    <cfRule type="cellIs" dxfId="172" priority="94" operator="equal">
      <formula>"Extremo"</formula>
    </cfRule>
  </conditionalFormatting>
  <conditionalFormatting sqref="AX21:AX22">
    <cfRule type="cellIs" dxfId="171" priority="95" operator="equal">
      <formula>"Alto"</formula>
    </cfRule>
  </conditionalFormatting>
  <conditionalFormatting sqref="AX21:AX22">
    <cfRule type="cellIs" dxfId="170" priority="96" operator="equal">
      <formula>"Moderado"</formula>
    </cfRule>
  </conditionalFormatting>
  <conditionalFormatting sqref="AX21:AX22">
    <cfRule type="cellIs" dxfId="169" priority="97" operator="equal">
      <formula>"Bajo"</formula>
    </cfRule>
  </conditionalFormatting>
  <conditionalFormatting sqref="AF21">
    <cfRule type="containsText" dxfId="168" priority="98" operator="containsText" text="❌">
      <formula>NOT(ISERROR(SEARCH(("❌"),(AF21))))</formula>
    </cfRule>
  </conditionalFormatting>
  <conditionalFormatting sqref="AD21">
    <cfRule type="colorScale" priority="99">
      <colorScale>
        <cfvo type="formula" val="0"/>
        <cfvo type="formula" val="6"/>
        <cfvo type="formula" val="11"/>
        <color rgb="FFFFC000"/>
        <color rgb="FFFFFF00"/>
        <color rgb="FFFF0000"/>
      </colorScale>
    </cfRule>
  </conditionalFormatting>
  <conditionalFormatting sqref="I31">
    <cfRule type="cellIs" dxfId="167" priority="100" operator="equal">
      <formula>"Muy Alta"</formula>
    </cfRule>
  </conditionalFormatting>
  <conditionalFormatting sqref="I31">
    <cfRule type="cellIs" dxfId="166" priority="101" operator="equal">
      <formula>"Alta"</formula>
    </cfRule>
  </conditionalFormatting>
  <conditionalFormatting sqref="I31">
    <cfRule type="cellIs" dxfId="165" priority="102" operator="equal">
      <formula>"Media"</formula>
    </cfRule>
  </conditionalFormatting>
  <conditionalFormatting sqref="I31">
    <cfRule type="cellIs" dxfId="164" priority="103" operator="equal">
      <formula>"Baja"</formula>
    </cfRule>
  </conditionalFormatting>
  <conditionalFormatting sqref="I31">
    <cfRule type="cellIs" dxfId="163" priority="104" operator="equal">
      <formula>"Muy Baja"</formula>
    </cfRule>
  </conditionalFormatting>
  <conditionalFormatting sqref="AG31">
    <cfRule type="cellIs" dxfId="162" priority="105" operator="equal">
      <formula>"Catastrófico"</formula>
    </cfRule>
  </conditionalFormatting>
  <conditionalFormatting sqref="AG31">
    <cfRule type="cellIs" dxfId="161" priority="106" operator="equal">
      <formula>"Mayor"</formula>
    </cfRule>
  </conditionalFormatting>
  <conditionalFormatting sqref="AG31">
    <cfRule type="cellIs" dxfId="160" priority="107" operator="equal">
      <formula>"Moderado"</formula>
    </cfRule>
  </conditionalFormatting>
  <conditionalFormatting sqref="AG31">
    <cfRule type="cellIs" dxfId="159" priority="108" operator="equal">
      <formula>"Menor"</formula>
    </cfRule>
  </conditionalFormatting>
  <conditionalFormatting sqref="AG31">
    <cfRule type="cellIs" dxfId="158" priority="109" operator="equal">
      <formula>"Leve"</formula>
    </cfRule>
  </conditionalFormatting>
  <conditionalFormatting sqref="AI31">
    <cfRule type="cellIs" dxfId="157" priority="110" operator="equal">
      <formula>"Extremo"</formula>
    </cfRule>
  </conditionalFormatting>
  <conditionalFormatting sqref="AI31">
    <cfRule type="cellIs" dxfId="156" priority="111" operator="equal">
      <formula>"Alto"</formula>
    </cfRule>
  </conditionalFormatting>
  <conditionalFormatting sqref="AI31">
    <cfRule type="cellIs" dxfId="155" priority="112" operator="equal">
      <formula>"Moderado"</formula>
    </cfRule>
  </conditionalFormatting>
  <conditionalFormatting sqref="AI31">
    <cfRule type="cellIs" dxfId="154" priority="113" operator="equal">
      <formula>"Bajo"</formula>
    </cfRule>
  </conditionalFormatting>
  <conditionalFormatting sqref="AV31">
    <cfRule type="cellIs" dxfId="153" priority="114" operator="equal">
      <formula>"Catastrófico"</formula>
    </cfRule>
  </conditionalFormatting>
  <conditionalFormatting sqref="AV31">
    <cfRule type="cellIs" dxfId="152" priority="115" operator="equal">
      <formula>"Mayor"</formula>
    </cfRule>
  </conditionalFormatting>
  <conditionalFormatting sqref="AV31">
    <cfRule type="cellIs" dxfId="151" priority="116" operator="equal">
      <formula>"Moderado"</formula>
    </cfRule>
  </conditionalFormatting>
  <conditionalFormatting sqref="AV31">
    <cfRule type="cellIs" dxfId="150" priority="117" operator="equal">
      <formula>"Menor"</formula>
    </cfRule>
  </conditionalFormatting>
  <conditionalFormatting sqref="AV31">
    <cfRule type="cellIs" dxfId="149" priority="118" operator="equal">
      <formula>"Leve"</formula>
    </cfRule>
  </conditionalFormatting>
  <conditionalFormatting sqref="AX31">
    <cfRule type="cellIs" dxfId="148" priority="119" operator="equal">
      <formula>"Extremo"</formula>
    </cfRule>
  </conditionalFormatting>
  <conditionalFormatting sqref="AX31">
    <cfRule type="cellIs" dxfId="147" priority="120" operator="equal">
      <formula>"Alto"</formula>
    </cfRule>
  </conditionalFormatting>
  <conditionalFormatting sqref="AX31">
    <cfRule type="cellIs" dxfId="146" priority="121" operator="equal">
      <formula>"Moderado"</formula>
    </cfRule>
  </conditionalFormatting>
  <conditionalFormatting sqref="AX31">
    <cfRule type="cellIs" dxfId="145" priority="122" operator="equal">
      <formula>"Bajo"</formula>
    </cfRule>
  </conditionalFormatting>
  <conditionalFormatting sqref="AF31">
    <cfRule type="containsText" dxfId="144" priority="123" operator="containsText" text="❌">
      <formula>NOT(ISERROR(SEARCH(("❌"),(AF31))))</formula>
    </cfRule>
  </conditionalFormatting>
  <conditionalFormatting sqref="AD31">
    <cfRule type="colorScale" priority="124">
      <colorScale>
        <cfvo type="formula" val="0"/>
        <cfvo type="formula" val="6"/>
        <cfvo type="formula" val="11"/>
        <color rgb="FFFFC000"/>
        <color rgb="FFFFFF00"/>
        <color rgb="FFFF0000"/>
      </colorScale>
    </cfRule>
  </conditionalFormatting>
  <conditionalFormatting sqref="I28">
    <cfRule type="cellIs" dxfId="143" priority="125" operator="equal">
      <formula>"Muy Alta"</formula>
    </cfRule>
  </conditionalFormatting>
  <conditionalFormatting sqref="I28">
    <cfRule type="cellIs" dxfId="142" priority="126" operator="equal">
      <formula>"Alta"</formula>
    </cfRule>
  </conditionalFormatting>
  <conditionalFormatting sqref="I28">
    <cfRule type="cellIs" dxfId="141" priority="127" operator="equal">
      <formula>"Media"</formula>
    </cfRule>
  </conditionalFormatting>
  <conditionalFormatting sqref="I28">
    <cfRule type="cellIs" dxfId="140" priority="128" operator="equal">
      <formula>"Baja"</formula>
    </cfRule>
  </conditionalFormatting>
  <conditionalFormatting sqref="I28">
    <cfRule type="cellIs" dxfId="139" priority="129" operator="equal">
      <formula>"Muy Baja"</formula>
    </cfRule>
  </conditionalFormatting>
  <conditionalFormatting sqref="AG28">
    <cfRule type="cellIs" dxfId="138" priority="130" operator="equal">
      <formula>"Catastrófico"</formula>
    </cfRule>
  </conditionalFormatting>
  <conditionalFormatting sqref="AG28">
    <cfRule type="cellIs" dxfId="137" priority="131" operator="equal">
      <formula>"Mayor"</formula>
    </cfRule>
  </conditionalFormatting>
  <conditionalFormatting sqref="AG28">
    <cfRule type="cellIs" dxfId="136" priority="132" operator="equal">
      <formula>"Moderado"</formula>
    </cfRule>
  </conditionalFormatting>
  <conditionalFormatting sqref="AG28">
    <cfRule type="cellIs" dxfId="135" priority="133" operator="equal">
      <formula>"Menor"</formula>
    </cfRule>
  </conditionalFormatting>
  <conditionalFormatting sqref="AG28">
    <cfRule type="cellIs" dxfId="134" priority="134" operator="equal">
      <formula>"Leve"</formula>
    </cfRule>
  </conditionalFormatting>
  <conditionalFormatting sqref="AI28">
    <cfRule type="cellIs" dxfId="133" priority="135" operator="equal">
      <formula>"Extremo"</formula>
    </cfRule>
  </conditionalFormatting>
  <conditionalFormatting sqref="AI28">
    <cfRule type="cellIs" dxfId="132" priority="136" operator="equal">
      <formula>"Alto"</formula>
    </cfRule>
  </conditionalFormatting>
  <conditionalFormatting sqref="AI28">
    <cfRule type="cellIs" dxfId="131" priority="137" operator="equal">
      <formula>"Moderado"</formula>
    </cfRule>
  </conditionalFormatting>
  <conditionalFormatting sqref="AI28">
    <cfRule type="cellIs" dxfId="130" priority="138" operator="equal">
      <formula>"Bajo"</formula>
    </cfRule>
  </conditionalFormatting>
  <conditionalFormatting sqref="AV28">
    <cfRule type="cellIs" dxfId="129" priority="139" operator="equal">
      <formula>"Catastrófico"</formula>
    </cfRule>
  </conditionalFormatting>
  <conditionalFormatting sqref="AV28">
    <cfRule type="cellIs" dxfId="128" priority="140" operator="equal">
      <formula>"Mayor"</formula>
    </cfRule>
  </conditionalFormatting>
  <conditionalFormatting sqref="AV28">
    <cfRule type="cellIs" dxfId="127" priority="141" operator="equal">
      <formula>"Moderado"</formula>
    </cfRule>
  </conditionalFormatting>
  <conditionalFormatting sqref="AV28">
    <cfRule type="cellIs" dxfId="126" priority="142" operator="equal">
      <formula>"Menor"</formula>
    </cfRule>
  </conditionalFormatting>
  <conditionalFormatting sqref="AV28">
    <cfRule type="cellIs" dxfId="125" priority="143" operator="equal">
      <formula>"Leve"</formula>
    </cfRule>
  </conditionalFormatting>
  <conditionalFormatting sqref="AX28">
    <cfRule type="cellIs" dxfId="124" priority="144" operator="equal">
      <formula>"Extremo"</formula>
    </cfRule>
  </conditionalFormatting>
  <conditionalFormatting sqref="AX28">
    <cfRule type="cellIs" dxfId="123" priority="145" operator="equal">
      <formula>"Alto"</formula>
    </cfRule>
  </conditionalFormatting>
  <conditionalFormatting sqref="AX28">
    <cfRule type="cellIs" dxfId="122" priority="146" operator="equal">
      <formula>"Moderado"</formula>
    </cfRule>
  </conditionalFormatting>
  <conditionalFormatting sqref="AX28">
    <cfRule type="cellIs" dxfId="121" priority="147" operator="equal">
      <formula>"Bajo"</formula>
    </cfRule>
  </conditionalFormatting>
  <conditionalFormatting sqref="AF28">
    <cfRule type="containsText" dxfId="120" priority="148" operator="containsText" text="❌">
      <formula>NOT(ISERROR(SEARCH(("❌"),(AF28))))</formula>
    </cfRule>
  </conditionalFormatting>
  <conditionalFormatting sqref="AD28">
    <cfRule type="colorScale" priority="149">
      <colorScale>
        <cfvo type="formula" val="0"/>
        <cfvo type="formula" val="6"/>
        <cfvo type="formula" val="11"/>
        <color rgb="FFFFC000"/>
        <color rgb="FFFFFF00"/>
        <color rgb="FFFF0000"/>
      </colorScale>
    </cfRule>
  </conditionalFormatting>
  <conditionalFormatting sqref="I29">
    <cfRule type="cellIs" dxfId="119" priority="150" operator="equal">
      <formula>"Muy Alta"</formula>
    </cfRule>
  </conditionalFormatting>
  <conditionalFormatting sqref="I29">
    <cfRule type="cellIs" dxfId="118" priority="151" operator="equal">
      <formula>"Alta"</formula>
    </cfRule>
  </conditionalFormatting>
  <conditionalFormatting sqref="I29">
    <cfRule type="cellIs" dxfId="117" priority="152" operator="equal">
      <formula>"Media"</formula>
    </cfRule>
  </conditionalFormatting>
  <conditionalFormatting sqref="I29">
    <cfRule type="cellIs" dxfId="116" priority="153" operator="equal">
      <formula>"Baja"</formula>
    </cfRule>
  </conditionalFormatting>
  <conditionalFormatting sqref="I29">
    <cfRule type="cellIs" dxfId="115" priority="154" operator="equal">
      <formula>"Muy Baja"</formula>
    </cfRule>
  </conditionalFormatting>
  <conditionalFormatting sqref="AG29">
    <cfRule type="cellIs" dxfId="114" priority="155" operator="equal">
      <formula>"Catastrófico"</formula>
    </cfRule>
  </conditionalFormatting>
  <conditionalFormatting sqref="AG29">
    <cfRule type="cellIs" dxfId="113" priority="156" operator="equal">
      <formula>"Mayor"</formula>
    </cfRule>
  </conditionalFormatting>
  <conditionalFormatting sqref="AG29">
    <cfRule type="cellIs" dxfId="112" priority="157" operator="equal">
      <formula>"Moderado"</formula>
    </cfRule>
  </conditionalFormatting>
  <conditionalFormatting sqref="AG29">
    <cfRule type="cellIs" dxfId="111" priority="158" operator="equal">
      <formula>"Menor"</formula>
    </cfRule>
  </conditionalFormatting>
  <conditionalFormatting sqref="AG29">
    <cfRule type="cellIs" dxfId="110" priority="159" operator="equal">
      <formula>"Leve"</formula>
    </cfRule>
  </conditionalFormatting>
  <conditionalFormatting sqref="AI29">
    <cfRule type="cellIs" dxfId="109" priority="160" operator="equal">
      <formula>"Extremo"</formula>
    </cfRule>
  </conditionalFormatting>
  <conditionalFormatting sqref="AI29">
    <cfRule type="cellIs" dxfId="108" priority="161" operator="equal">
      <formula>"Alto"</formula>
    </cfRule>
  </conditionalFormatting>
  <conditionalFormatting sqref="AI29">
    <cfRule type="cellIs" dxfId="107" priority="162" operator="equal">
      <formula>"Moderado"</formula>
    </cfRule>
  </conditionalFormatting>
  <conditionalFormatting sqref="AI29">
    <cfRule type="cellIs" dxfId="106" priority="163" operator="equal">
      <formula>"Bajo"</formula>
    </cfRule>
  </conditionalFormatting>
  <conditionalFormatting sqref="AV29">
    <cfRule type="cellIs" dxfId="105" priority="164" operator="equal">
      <formula>"Catastrófico"</formula>
    </cfRule>
  </conditionalFormatting>
  <conditionalFormatting sqref="AV29">
    <cfRule type="cellIs" dxfId="104" priority="165" operator="equal">
      <formula>"Mayor"</formula>
    </cfRule>
  </conditionalFormatting>
  <conditionalFormatting sqref="AV29">
    <cfRule type="cellIs" dxfId="103" priority="166" operator="equal">
      <formula>"Moderado"</formula>
    </cfRule>
  </conditionalFormatting>
  <conditionalFormatting sqref="AV29">
    <cfRule type="cellIs" dxfId="102" priority="167" operator="equal">
      <formula>"Menor"</formula>
    </cfRule>
  </conditionalFormatting>
  <conditionalFormatting sqref="AV29">
    <cfRule type="cellIs" dxfId="101" priority="168" operator="equal">
      <formula>"Leve"</formula>
    </cfRule>
  </conditionalFormatting>
  <conditionalFormatting sqref="AX29">
    <cfRule type="cellIs" dxfId="100" priority="169" operator="equal">
      <formula>"Extremo"</formula>
    </cfRule>
  </conditionalFormatting>
  <conditionalFormatting sqref="AX29">
    <cfRule type="cellIs" dxfId="99" priority="170" operator="equal">
      <formula>"Alto"</formula>
    </cfRule>
  </conditionalFormatting>
  <conditionalFormatting sqref="AX29">
    <cfRule type="cellIs" dxfId="98" priority="171" operator="equal">
      <formula>"Moderado"</formula>
    </cfRule>
  </conditionalFormatting>
  <conditionalFormatting sqref="AX29">
    <cfRule type="cellIs" dxfId="97" priority="172" operator="equal">
      <formula>"Bajo"</formula>
    </cfRule>
  </conditionalFormatting>
  <conditionalFormatting sqref="AF29">
    <cfRule type="containsText" dxfId="96" priority="173" operator="containsText" text="❌">
      <formula>NOT(ISERROR(SEARCH(("❌"),(AF29))))</formula>
    </cfRule>
  </conditionalFormatting>
  <conditionalFormatting sqref="AD29">
    <cfRule type="colorScale" priority="174">
      <colorScale>
        <cfvo type="formula" val="0"/>
        <cfvo type="formula" val="6"/>
        <cfvo type="formula" val="11"/>
        <color rgb="FFFFC000"/>
        <color rgb="FFFFFF00"/>
        <color rgb="FFFF0000"/>
      </colorScale>
    </cfRule>
  </conditionalFormatting>
  <conditionalFormatting sqref="I30">
    <cfRule type="cellIs" dxfId="95" priority="175" operator="equal">
      <formula>"Muy Alta"</formula>
    </cfRule>
  </conditionalFormatting>
  <conditionalFormatting sqref="I30">
    <cfRule type="cellIs" dxfId="94" priority="176" operator="equal">
      <formula>"Alta"</formula>
    </cfRule>
  </conditionalFormatting>
  <conditionalFormatting sqref="I30">
    <cfRule type="cellIs" dxfId="93" priority="177" operator="equal">
      <formula>"Media"</formula>
    </cfRule>
  </conditionalFormatting>
  <conditionalFormatting sqref="I30">
    <cfRule type="cellIs" dxfId="92" priority="178" operator="equal">
      <formula>"Baja"</formula>
    </cfRule>
  </conditionalFormatting>
  <conditionalFormatting sqref="I30">
    <cfRule type="cellIs" dxfId="91" priority="179" operator="equal">
      <formula>"Muy Baja"</formula>
    </cfRule>
  </conditionalFormatting>
  <conditionalFormatting sqref="AG30">
    <cfRule type="cellIs" dxfId="90" priority="180" operator="equal">
      <formula>"Catastrófico"</formula>
    </cfRule>
  </conditionalFormatting>
  <conditionalFormatting sqref="AG30">
    <cfRule type="cellIs" dxfId="89" priority="181" operator="equal">
      <formula>"Mayor"</formula>
    </cfRule>
  </conditionalFormatting>
  <conditionalFormatting sqref="AG30">
    <cfRule type="cellIs" dxfId="88" priority="182" operator="equal">
      <formula>"Moderado"</formula>
    </cfRule>
  </conditionalFormatting>
  <conditionalFormatting sqref="AG30">
    <cfRule type="cellIs" dxfId="87" priority="183" operator="equal">
      <formula>"Menor"</formula>
    </cfRule>
  </conditionalFormatting>
  <conditionalFormatting sqref="AG30">
    <cfRule type="cellIs" dxfId="86" priority="184" operator="equal">
      <formula>"Leve"</formula>
    </cfRule>
  </conditionalFormatting>
  <conditionalFormatting sqref="AI30">
    <cfRule type="cellIs" dxfId="85" priority="185" operator="equal">
      <formula>"Extremo"</formula>
    </cfRule>
  </conditionalFormatting>
  <conditionalFormatting sqref="AI30">
    <cfRule type="cellIs" dxfId="84" priority="186" operator="equal">
      <formula>"Alto"</formula>
    </cfRule>
  </conditionalFormatting>
  <conditionalFormatting sqref="AI30">
    <cfRule type="cellIs" dxfId="83" priority="187" operator="equal">
      <formula>"Moderado"</formula>
    </cfRule>
  </conditionalFormatting>
  <conditionalFormatting sqref="AI30">
    <cfRule type="cellIs" dxfId="82" priority="188" operator="equal">
      <formula>"Bajo"</formula>
    </cfRule>
  </conditionalFormatting>
  <conditionalFormatting sqref="AV30">
    <cfRule type="cellIs" dxfId="81" priority="189" operator="equal">
      <formula>"Catastrófico"</formula>
    </cfRule>
  </conditionalFormatting>
  <conditionalFormatting sqref="AV30">
    <cfRule type="cellIs" dxfId="80" priority="190" operator="equal">
      <formula>"Mayor"</formula>
    </cfRule>
  </conditionalFormatting>
  <conditionalFormatting sqref="AV30">
    <cfRule type="cellIs" dxfId="79" priority="191" operator="equal">
      <formula>"Moderado"</formula>
    </cfRule>
  </conditionalFormatting>
  <conditionalFormatting sqref="AV30">
    <cfRule type="cellIs" dxfId="78" priority="192" operator="equal">
      <formula>"Menor"</formula>
    </cfRule>
  </conditionalFormatting>
  <conditionalFormatting sqref="AV30">
    <cfRule type="cellIs" dxfId="77" priority="193" operator="equal">
      <formula>"Leve"</formula>
    </cfRule>
  </conditionalFormatting>
  <conditionalFormatting sqref="AX30">
    <cfRule type="cellIs" dxfId="76" priority="194" operator="equal">
      <formula>"Extremo"</formula>
    </cfRule>
  </conditionalFormatting>
  <conditionalFormatting sqref="AX30">
    <cfRule type="cellIs" dxfId="75" priority="195" operator="equal">
      <formula>"Alto"</formula>
    </cfRule>
  </conditionalFormatting>
  <conditionalFormatting sqref="AX30">
    <cfRule type="cellIs" dxfId="74" priority="196" operator="equal">
      <formula>"Moderado"</formula>
    </cfRule>
  </conditionalFormatting>
  <conditionalFormatting sqref="AX30">
    <cfRule type="cellIs" dxfId="73" priority="197" operator="equal">
      <formula>"Bajo"</formula>
    </cfRule>
  </conditionalFormatting>
  <conditionalFormatting sqref="AF30">
    <cfRule type="containsText" dxfId="72" priority="198" operator="containsText" text="❌">
      <formula>NOT(ISERROR(SEARCH(("❌"),(AF30))))</formula>
    </cfRule>
  </conditionalFormatting>
  <conditionalFormatting sqref="AD30">
    <cfRule type="colorScale" priority="199">
      <colorScale>
        <cfvo type="formula" val="0"/>
        <cfvo type="formula" val="6"/>
        <cfvo type="formula" val="11"/>
        <color rgb="FFFFC000"/>
        <color rgb="FFFFFF00"/>
        <color rgb="FFFF0000"/>
      </colorScale>
    </cfRule>
  </conditionalFormatting>
  <conditionalFormatting sqref="I23">
    <cfRule type="cellIs" dxfId="71" priority="200" operator="equal">
      <formula>"Muy Alta"</formula>
    </cfRule>
  </conditionalFormatting>
  <conditionalFormatting sqref="I23">
    <cfRule type="cellIs" dxfId="70" priority="201" operator="equal">
      <formula>"Alta"</formula>
    </cfRule>
  </conditionalFormatting>
  <conditionalFormatting sqref="I23">
    <cfRule type="cellIs" dxfId="69" priority="202" operator="equal">
      <formula>"Media"</formula>
    </cfRule>
  </conditionalFormatting>
  <conditionalFormatting sqref="I23">
    <cfRule type="cellIs" dxfId="68" priority="203" operator="equal">
      <formula>"Baja"</formula>
    </cfRule>
  </conditionalFormatting>
  <conditionalFormatting sqref="I23">
    <cfRule type="cellIs" dxfId="67" priority="204" operator="equal">
      <formula>"Muy Baja"</formula>
    </cfRule>
  </conditionalFormatting>
  <conditionalFormatting sqref="AG23">
    <cfRule type="cellIs" dxfId="66" priority="205" operator="equal">
      <formula>"Catastrófico"</formula>
    </cfRule>
  </conditionalFormatting>
  <conditionalFormatting sqref="AG23">
    <cfRule type="cellIs" dxfId="65" priority="206" operator="equal">
      <formula>"Mayor"</formula>
    </cfRule>
  </conditionalFormatting>
  <conditionalFormatting sqref="AG23">
    <cfRule type="cellIs" dxfId="64" priority="207" operator="equal">
      <formula>"Moderado"</formula>
    </cfRule>
  </conditionalFormatting>
  <conditionalFormatting sqref="AG23">
    <cfRule type="cellIs" dxfId="63" priority="208" operator="equal">
      <formula>"Menor"</formula>
    </cfRule>
  </conditionalFormatting>
  <conditionalFormatting sqref="AG23">
    <cfRule type="cellIs" dxfId="62" priority="209" operator="equal">
      <formula>"Leve"</formula>
    </cfRule>
  </conditionalFormatting>
  <conditionalFormatting sqref="AI23">
    <cfRule type="cellIs" dxfId="61" priority="210" operator="equal">
      <formula>"Extremo"</formula>
    </cfRule>
  </conditionalFormatting>
  <conditionalFormatting sqref="AI23">
    <cfRule type="cellIs" dxfId="60" priority="211" operator="equal">
      <formula>"Alto"</formula>
    </cfRule>
  </conditionalFormatting>
  <conditionalFormatting sqref="AI23">
    <cfRule type="cellIs" dxfId="59" priority="212" operator="equal">
      <formula>"Moderado"</formula>
    </cfRule>
  </conditionalFormatting>
  <conditionalFormatting sqref="AI23">
    <cfRule type="cellIs" dxfId="58" priority="213" operator="equal">
      <formula>"Bajo"</formula>
    </cfRule>
  </conditionalFormatting>
  <conditionalFormatting sqref="AV23:AV25">
    <cfRule type="cellIs" dxfId="57" priority="214" operator="equal">
      <formula>"Catastrófico"</formula>
    </cfRule>
  </conditionalFormatting>
  <conditionalFormatting sqref="AV23:AV25">
    <cfRule type="cellIs" dxfId="56" priority="215" operator="equal">
      <formula>"Mayor"</formula>
    </cfRule>
  </conditionalFormatting>
  <conditionalFormatting sqref="AV23:AV25">
    <cfRule type="cellIs" dxfId="55" priority="216" operator="equal">
      <formula>"Moderado"</formula>
    </cfRule>
  </conditionalFormatting>
  <conditionalFormatting sqref="AV23:AV25">
    <cfRule type="cellIs" dxfId="54" priority="217" operator="equal">
      <formula>"Menor"</formula>
    </cfRule>
  </conditionalFormatting>
  <conditionalFormatting sqref="AV23:AV25">
    <cfRule type="cellIs" dxfId="53" priority="218" operator="equal">
      <formula>"Leve"</formula>
    </cfRule>
  </conditionalFormatting>
  <conditionalFormatting sqref="AX23:AX25">
    <cfRule type="cellIs" dxfId="52" priority="219" operator="equal">
      <formula>"Extremo"</formula>
    </cfRule>
  </conditionalFormatting>
  <conditionalFormatting sqref="AX23:AX25">
    <cfRule type="cellIs" dxfId="51" priority="220" operator="equal">
      <formula>"Alto"</formula>
    </cfRule>
  </conditionalFormatting>
  <conditionalFormatting sqref="AX23:AX25">
    <cfRule type="cellIs" dxfId="50" priority="221" operator="equal">
      <formula>"Moderado"</formula>
    </cfRule>
  </conditionalFormatting>
  <conditionalFormatting sqref="AX23:AX25">
    <cfRule type="cellIs" dxfId="49" priority="222" operator="equal">
      <formula>"Bajo"</formula>
    </cfRule>
  </conditionalFormatting>
  <conditionalFormatting sqref="AF23">
    <cfRule type="containsText" dxfId="48" priority="223" operator="containsText" text="❌">
      <formula>NOT(ISERROR(SEARCH(("❌"),(AF23))))</formula>
    </cfRule>
  </conditionalFormatting>
  <conditionalFormatting sqref="AD23:AD25">
    <cfRule type="colorScale" priority="224">
      <colorScale>
        <cfvo type="formula" val="0"/>
        <cfvo type="formula" val="6"/>
        <cfvo type="formula" val="11"/>
        <color rgb="FFFFC000"/>
        <color rgb="FFFFFF00"/>
        <color rgb="FFFF0000"/>
      </colorScale>
    </cfRule>
  </conditionalFormatting>
  <conditionalFormatting sqref="I26">
    <cfRule type="cellIs" dxfId="47" priority="225" operator="equal">
      <formula>"Muy Alta"</formula>
    </cfRule>
  </conditionalFormatting>
  <conditionalFormatting sqref="I26">
    <cfRule type="cellIs" dxfId="46" priority="226" operator="equal">
      <formula>"Alta"</formula>
    </cfRule>
  </conditionalFormatting>
  <conditionalFormatting sqref="I26">
    <cfRule type="cellIs" dxfId="45" priority="227" operator="equal">
      <formula>"Media"</formula>
    </cfRule>
  </conditionalFormatting>
  <conditionalFormatting sqref="I26">
    <cfRule type="cellIs" dxfId="44" priority="228" operator="equal">
      <formula>"Baja"</formula>
    </cfRule>
  </conditionalFormatting>
  <conditionalFormatting sqref="I26">
    <cfRule type="cellIs" dxfId="43" priority="229" operator="equal">
      <formula>"Muy Baja"</formula>
    </cfRule>
  </conditionalFormatting>
  <conditionalFormatting sqref="AG26">
    <cfRule type="cellIs" dxfId="42" priority="230" operator="equal">
      <formula>"Catastrófico"</formula>
    </cfRule>
  </conditionalFormatting>
  <conditionalFormatting sqref="AG26">
    <cfRule type="cellIs" dxfId="41" priority="231" operator="equal">
      <formula>"Mayor"</formula>
    </cfRule>
  </conditionalFormatting>
  <conditionalFormatting sqref="AG26">
    <cfRule type="cellIs" dxfId="40" priority="232" operator="equal">
      <formula>"Moderado"</formula>
    </cfRule>
  </conditionalFormatting>
  <conditionalFormatting sqref="AG26">
    <cfRule type="cellIs" dxfId="39" priority="233" operator="equal">
      <formula>"Menor"</formula>
    </cfRule>
  </conditionalFormatting>
  <conditionalFormatting sqref="AG26">
    <cfRule type="cellIs" dxfId="38" priority="234" operator="equal">
      <formula>"Leve"</formula>
    </cfRule>
  </conditionalFormatting>
  <conditionalFormatting sqref="AI26">
    <cfRule type="cellIs" dxfId="37" priority="235" operator="equal">
      <formula>"Extremo"</formula>
    </cfRule>
  </conditionalFormatting>
  <conditionalFormatting sqref="AI26">
    <cfRule type="cellIs" dxfId="36" priority="236" operator="equal">
      <formula>"Alto"</formula>
    </cfRule>
  </conditionalFormatting>
  <conditionalFormatting sqref="AI26">
    <cfRule type="cellIs" dxfId="35" priority="237" operator="equal">
      <formula>"Moderado"</formula>
    </cfRule>
  </conditionalFormatting>
  <conditionalFormatting sqref="AI26">
    <cfRule type="cellIs" dxfId="34" priority="238" operator="equal">
      <formula>"Bajo"</formula>
    </cfRule>
  </conditionalFormatting>
  <conditionalFormatting sqref="AV26:AV27">
    <cfRule type="cellIs" dxfId="33" priority="239" operator="equal">
      <formula>"Catastrófico"</formula>
    </cfRule>
  </conditionalFormatting>
  <conditionalFormatting sqref="AV26:AV27">
    <cfRule type="cellIs" dxfId="32" priority="240" operator="equal">
      <formula>"Mayor"</formula>
    </cfRule>
  </conditionalFormatting>
  <conditionalFormatting sqref="AV26:AV27">
    <cfRule type="cellIs" dxfId="31" priority="241" operator="equal">
      <formula>"Moderado"</formula>
    </cfRule>
  </conditionalFormatting>
  <conditionalFormatting sqref="AV26:AV27">
    <cfRule type="cellIs" dxfId="30" priority="242" operator="equal">
      <formula>"Menor"</formula>
    </cfRule>
  </conditionalFormatting>
  <conditionalFormatting sqref="AV26:AV27">
    <cfRule type="cellIs" dxfId="29" priority="243" operator="equal">
      <formula>"Leve"</formula>
    </cfRule>
  </conditionalFormatting>
  <conditionalFormatting sqref="AX26:AX27">
    <cfRule type="cellIs" dxfId="28" priority="244" operator="equal">
      <formula>"Extremo"</formula>
    </cfRule>
  </conditionalFormatting>
  <conditionalFormatting sqref="AX26:AX27">
    <cfRule type="cellIs" dxfId="27" priority="245" operator="equal">
      <formula>"Alto"</formula>
    </cfRule>
  </conditionalFormatting>
  <conditionalFormatting sqref="AX26:AX27">
    <cfRule type="cellIs" dxfId="26" priority="246" operator="equal">
      <formula>"Moderado"</formula>
    </cfRule>
  </conditionalFormatting>
  <conditionalFormatting sqref="AX26:AX27">
    <cfRule type="cellIs" dxfId="25" priority="247" operator="equal">
      <formula>"Bajo"</formula>
    </cfRule>
  </conditionalFormatting>
  <conditionalFormatting sqref="AF26">
    <cfRule type="containsText" dxfId="24" priority="248" operator="containsText" text="❌">
      <formula>NOT(ISERROR(SEARCH(("❌"),(AF26))))</formula>
    </cfRule>
  </conditionalFormatting>
  <conditionalFormatting sqref="AD26">
    <cfRule type="colorScale" priority="249">
      <colorScale>
        <cfvo type="formula" val="0"/>
        <cfvo type="formula" val="6"/>
        <cfvo type="formula" val="11"/>
        <color rgb="FFFFC000"/>
        <color rgb="FFFFFF00"/>
        <color rgb="FFFF0000"/>
      </colorScale>
    </cfRule>
  </conditionalFormatting>
  <conditionalFormatting sqref="I32">
    <cfRule type="cellIs" dxfId="23" priority="250" operator="equal">
      <formula>"Muy Alta"</formula>
    </cfRule>
  </conditionalFormatting>
  <conditionalFormatting sqref="I32">
    <cfRule type="cellIs" dxfId="22" priority="251" operator="equal">
      <formula>"Alta"</formula>
    </cfRule>
  </conditionalFormatting>
  <conditionalFormatting sqref="I32">
    <cfRule type="cellIs" dxfId="21" priority="252" operator="equal">
      <formula>"Media"</formula>
    </cfRule>
  </conditionalFormatting>
  <conditionalFormatting sqref="I32">
    <cfRule type="cellIs" dxfId="20" priority="253" operator="equal">
      <formula>"Baja"</formula>
    </cfRule>
  </conditionalFormatting>
  <conditionalFormatting sqref="I32">
    <cfRule type="cellIs" dxfId="19" priority="254" operator="equal">
      <formula>"Muy Baja"</formula>
    </cfRule>
  </conditionalFormatting>
  <conditionalFormatting sqref="AG32">
    <cfRule type="cellIs" dxfId="18" priority="255" operator="equal">
      <formula>"Catastrófico"</formula>
    </cfRule>
  </conditionalFormatting>
  <conditionalFormatting sqref="AG32">
    <cfRule type="cellIs" dxfId="17" priority="256" operator="equal">
      <formula>"Mayor"</formula>
    </cfRule>
  </conditionalFormatting>
  <conditionalFormatting sqref="AG32">
    <cfRule type="cellIs" dxfId="16" priority="257" operator="equal">
      <formula>"Moderado"</formula>
    </cfRule>
  </conditionalFormatting>
  <conditionalFormatting sqref="AG32">
    <cfRule type="cellIs" dxfId="15" priority="258" operator="equal">
      <formula>"Menor"</formula>
    </cfRule>
  </conditionalFormatting>
  <conditionalFormatting sqref="AG32">
    <cfRule type="cellIs" dxfId="14" priority="259" operator="equal">
      <formula>"Leve"</formula>
    </cfRule>
  </conditionalFormatting>
  <conditionalFormatting sqref="AI32">
    <cfRule type="cellIs" dxfId="13" priority="260" operator="equal">
      <formula>"Extremo"</formula>
    </cfRule>
  </conditionalFormatting>
  <conditionalFormatting sqref="AI32">
    <cfRule type="cellIs" dxfId="12" priority="261" operator="equal">
      <formula>"Alto"</formula>
    </cfRule>
  </conditionalFormatting>
  <conditionalFormatting sqref="AI32">
    <cfRule type="cellIs" dxfId="11" priority="262" operator="equal">
      <formula>"Moderado"</formula>
    </cfRule>
  </conditionalFormatting>
  <conditionalFormatting sqref="AI32">
    <cfRule type="cellIs" dxfId="10" priority="263" operator="equal">
      <formula>"Bajo"</formula>
    </cfRule>
  </conditionalFormatting>
  <conditionalFormatting sqref="AV32:AV33">
    <cfRule type="cellIs" dxfId="9" priority="264" operator="equal">
      <formula>"Catastrófico"</formula>
    </cfRule>
  </conditionalFormatting>
  <conditionalFormatting sqref="AV32:AV33">
    <cfRule type="cellIs" dxfId="8" priority="265" operator="equal">
      <formula>"Mayor"</formula>
    </cfRule>
  </conditionalFormatting>
  <conditionalFormatting sqref="AV32:AV33">
    <cfRule type="cellIs" dxfId="7" priority="266" operator="equal">
      <formula>"Moderado"</formula>
    </cfRule>
  </conditionalFormatting>
  <conditionalFormatting sqref="AV32:AV33">
    <cfRule type="cellIs" dxfId="6" priority="267" operator="equal">
      <formula>"Menor"</formula>
    </cfRule>
  </conditionalFormatting>
  <conditionalFormatting sqref="AV32:AV33">
    <cfRule type="cellIs" dxfId="5" priority="268" operator="equal">
      <formula>"Leve"</formula>
    </cfRule>
  </conditionalFormatting>
  <conditionalFormatting sqref="AX32:AX33">
    <cfRule type="cellIs" dxfId="4" priority="269" operator="equal">
      <formula>"Extremo"</formula>
    </cfRule>
  </conditionalFormatting>
  <conditionalFormatting sqref="AX32:AX33">
    <cfRule type="cellIs" dxfId="3" priority="270" operator="equal">
      <formula>"Alto"</formula>
    </cfRule>
  </conditionalFormatting>
  <conditionalFormatting sqref="AX32:AX33">
    <cfRule type="cellIs" dxfId="2" priority="271" operator="equal">
      <formula>"Moderado"</formula>
    </cfRule>
  </conditionalFormatting>
  <conditionalFormatting sqref="AX32:AX33">
    <cfRule type="cellIs" dxfId="1" priority="272" operator="equal">
      <formula>"Bajo"</formula>
    </cfRule>
  </conditionalFormatting>
  <conditionalFormatting sqref="AF32">
    <cfRule type="containsText" dxfId="0" priority="273" operator="containsText" text="❌">
      <formula>NOT(ISERROR(SEARCH(("❌"),(AF32))))</formula>
    </cfRule>
  </conditionalFormatting>
  <conditionalFormatting sqref="AD32">
    <cfRule type="colorScale" priority="274">
      <colorScale>
        <cfvo type="formula" val="0"/>
        <cfvo type="formula" val="6"/>
        <cfvo type="formula" val="11"/>
        <color rgb="FFFFC000"/>
        <color rgb="FFFFFF00"/>
        <color rgb="FFFF0000"/>
      </colorScale>
    </cfRule>
  </conditionalFormatting>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workbookViewId="0"/>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c r="A1" s="159"/>
      <c r="B1" s="285" t="s">
        <v>459</v>
      </c>
      <c r="C1" s="216"/>
      <c r="D1" s="216"/>
      <c r="E1" s="159"/>
      <c r="F1" s="159"/>
      <c r="G1" s="159"/>
      <c r="H1" s="159"/>
      <c r="I1" s="159"/>
      <c r="J1" s="159"/>
      <c r="K1" s="159"/>
      <c r="L1" s="159"/>
      <c r="M1" s="159"/>
      <c r="N1" s="159"/>
      <c r="O1" s="159"/>
      <c r="P1" s="159"/>
      <c r="Q1" s="159"/>
      <c r="R1" s="159"/>
      <c r="S1" s="159"/>
      <c r="T1" s="159"/>
      <c r="U1" s="159"/>
    </row>
    <row r="2" spans="1:26">
      <c r="A2" s="159"/>
      <c r="B2" s="159"/>
      <c r="C2" s="159"/>
      <c r="D2" s="159"/>
      <c r="E2" s="159"/>
      <c r="F2" s="159"/>
      <c r="G2" s="159"/>
      <c r="H2" s="159"/>
      <c r="I2" s="159"/>
      <c r="J2" s="159"/>
      <c r="K2" s="159"/>
      <c r="L2" s="159"/>
      <c r="M2" s="159"/>
      <c r="N2" s="159"/>
      <c r="O2" s="159"/>
      <c r="P2" s="159"/>
      <c r="Q2" s="159"/>
      <c r="R2" s="159"/>
      <c r="S2" s="159"/>
      <c r="T2" s="159"/>
      <c r="U2" s="159"/>
    </row>
    <row r="3" spans="1:26" ht="30">
      <c r="A3" s="159"/>
      <c r="B3" s="160"/>
      <c r="C3" s="161" t="s">
        <v>460</v>
      </c>
      <c r="D3" s="161" t="s">
        <v>461</v>
      </c>
      <c r="E3" s="159"/>
      <c r="F3" s="159"/>
      <c r="G3" s="159"/>
      <c r="H3" s="159"/>
      <c r="I3" s="159"/>
      <c r="J3" s="159"/>
      <c r="K3" s="159"/>
      <c r="L3" s="159"/>
      <c r="M3" s="159"/>
      <c r="N3" s="159"/>
      <c r="O3" s="159"/>
      <c r="P3" s="159"/>
      <c r="Q3" s="159"/>
      <c r="R3" s="159"/>
      <c r="S3" s="159"/>
      <c r="T3" s="159"/>
      <c r="U3" s="159"/>
    </row>
    <row r="4" spans="1:26" ht="33.75">
      <c r="A4" s="162" t="s">
        <v>462</v>
      </c>
      <c r="B4" s="163" t="s">
        <v>463</v>
      </c>
      <c r="C4" s="164" t="s">
        <v>464</v>
      </c>
      <c r="D4" s="165" t="s">
        <v>465</v>
      </c>
      <c r="E4" s="159"/>
      <c r="F4" s="159"/>
      <c r="G4" s="159"/>
      <c r="H4" s="159"/>
      <c r="I4" s="159"/>
      <c r="J4" s="159"/>
      <c r="K4" s="159"/>
      <c r="L4" s="159"/>
      <c r="M4" s="159"/>
      <c r="N4" s="159"/>
      <c r="O4" s="159"/>
      <c r="P4" s="159"/>
      <c r="Q4" s="159"/>
      <c r="R4" s="159"/>
      <c r="S4" s="159"/>
      <c r="T4" s="159"/>
      <c r="U4" s="159"/>
    </row>
    <row r="5" spans="1:26" ht="67.5">
      <c r="A5" s="162" t="s">
        <v>466</v>
      </c>
      <c r="B5" s="166" t="s">
        <v>467</v>
      </c>
      <c r="C5" s="167" t="s">
        <v>468</v>
      </c>
      <c r="D5" s="168" t="s">
        <v>469</v>
      </c>
      <c r="E5" s="159"/>
      <c r="F5" s="159"/>
      <c r="G5" s="159"/>
      <c r="H5" s="159"/>
      <c r="I5" s="159"/>
      <c r="J5" s="159"/>
      <c r="K5" s="159"/>
      <c r="L5" s="159"/>
      <c r="M5" s="159"/>
      <c r="N5" s="159"/>
      <c r="O5" s="159"/>
      <c r="P5" s="159"/>
      <c r="Q5" s="159"/>
      <c r="R5" s="159"/>
      <c r="S5" s="159"/>
      <c r="T5" s="159"/>
      <c r="U5" s="159"/>
    </row>
    <row r="6" spans="1:26" ht="67.5">
      <c r="A6" s="162" t="s">
        <v>182</v>
      </c>
      <c r="B6" s="169" t="s">
        <v>470</v>
      </c>
      <c r="C6" s="167" t="s">
        <v>471</v>
      </c>
      <c r="D6" s="168" t="s">
        <v>472</v>
      </c>
      <c r="E6" s="159"/>
      <c r="F6" s="159"/>
      <c r="G6" s="159"/>
      <c r="H6" s="159"/>
      <c r="I6" s="159"/>
      <c r="J6" s="159"/>
      <c r="K6" s="159"/>
      <c r="L6" s="159"/>
      <c r="M6" s="159"/>
      <c r="N6" s="159"/>
      <c r="O6" s="159"/>
      <c r="P6" s="159"/>
      <c r="Q6" s="159"/>
      <c r="R6" s="159"/>
      <c r="S6" s="159"/>
      <c r="T6" s="159"/>
      <c r="U6" s="159"/>
    </row>
    <row r="7" spans="1:26" ht="101.25">
      <c r="A7" s="162" t="s">
        <v>473</v>
      </c>
      <c r="B7" s="170" t="s">
        <v>474</v>
      </c>
      <c r="C7" s="167" t="s">
        <v>475</v>
      </c>
      <c r="D7" s="168" t="s">
        <v>476</v>
      </c>
      <c r="E7" s="159"/>
      <c r="F7" s="159"/>
      <c r="G7" s="159"/>
      <c r="H7" s="159"/>
      <c r="I7" s="159"/>
      <c r="J7" s="159"/>
      <c r="K7" s="159"/>
      <c r="L7" s="159"/>
      <c r="M7" s="159"/>
      <c r="N7" s="159"/>
      <c r="O7" s="159"/>
      <c r="P7" s="159"/>
      <c r="Q7" s="159"/>
      <c r="R7" s="159"/>
      <c r="S7" s="159"/>
      <c r="T7" s="159"/>
      <c r="U7" s="159"/>
    </row>
    <row r="8" spans="1:26" ht="67.5">
      <c r="A8" s="162" t="s">
        <v>477</v>
      </c>
      <c r="B8" s="171" t="s">
        <v>478</v>
      </c>
      <c r="C8" s="167" t="s">
        <v>479</v>
      </c>
      <c r="D8" s="168" t="s">
        <v>480</v>
      </c>
      <c r="E8" s="159"/>
      <c r="F8" s="159"/>
      <c r="G8" s="159"/>
      <c r="H8" s="159"/>
      <c r="I8" s="159"/>
      <c r="J8" s="159"/>
      <c r="K8" s="159"/>
      <c r="L8" s="159"/>
      <c r="M8" s="159"/>
      <c r="N8" s="159"/>
      <c r="O8" s="159"/>
      <c r="P8" s="159"/>
      <c r="Q8" s="159"/>
      <c r="R8" s="159"/>
      <c r="S8" s="159"/>
      <c r="T8" s="159"/>
      <c r="U8" s="159"/>
    </row>
    <row r="9" spans="1:26" ht="20.25">
      <c r="A9" s="159"/>
      <c r="B9" s="159"/>
      <c r="C9" s="172"/>
      <c r="D9" s="172"/>
      <c r="E9" s="159"/>
      <c r="F9" s="159"/>
      <c r="G9" s="159"/>
      <c r="H9" s="159"/>
      <c r="I9" s="159"/>
      <c r="J9" s="159"/>
      <c r="K9" s="159"/>
      <c r="L9" s="159"/>
      <c r="M9" s="159"/>
      <c r="N9" s="159"/>
      <c r="O9" s="159"/>
      <c r="P9" s="159"/>
      <c r="Q9" s="159"/>
      <c r="R9" s="159"/>
      <c r="S9" s="159"/>
      <c r="T9" s="159"/>
      <c r="U9" s="159"/>
      <c r="V9" s="1"/>
      <c r="W9" s="1"/>
      <c r="X9" s="1"/>
      <c r="Y9" s="1"/>
      <c r="Z9" s="1"/>
    </row>
    <row r="10" spans="1:26" ht="20.25">
      <c r="A10" s="159"/>
      <c r="B10" s="1"/>
      <c r="C10" s="173"/>
      <c r="D10" s="173"/>
      <c r="E10" s="1"/>
      <c r="F10" s="1"/>
      <c r="G10" s="1"/>
      <c r="H10" s="1"/>
      <c r="I10" s="1"/>
      <c r="J10" s="1"/>
      <c r="K10" s="1"/>
      <c r="L10" s="1"/>
      <c r="M10" s="1"/>
      <c r="N10" s="1"/>
      <c r="O10" s="1"/>
      <c r="P10" s="1"/>
      <c r="Q10" s="1"/>
      <c r="R10" s="1"/>
      <c r="S10" s="1"/>
      <c r="T10" s="1"/>
      <c r="U10" s="1"/>
      <c r="V10" s="1"/>
      <c r="W10" s="1"/>
      <c r="X10" s="1"/>
      <c r="Y10" s="1"/>
      <c r="Z10" s="1"/>
    </row>
    <row r="11" spans="1:26">
      <c r="A11" s="159"/>
      <c r="B11" s="159" t="s">
        <v>481</v>
      </c>
      <c r="C11" s="159" t="s">
        <v>242</v>
      </c>
      <c r="D11" s="159" t="s">
        <v>414</v>
      </c>
      <c r="E11" s="1"/>
      <c r="F11" s="1"/>
      <c r="G11" s="1"/>
      <c r="H11" s="1"/>
      <c r="I11" s="1"/>
      <c r="J11" s="1"/>
      <c r="K11" s="1"/>
      <c r="L11" s="1"/>
      <c r="M11" s="1"/>
      <c r="N11" s="1"/>
      <c r="O11" s="1"/>
      <c r="P11" s="1"/>
      <c r="Q11" s="1"/>
      <c r="R11" s="1"/>
      <c r="S11" s="1"/>
      <c r="T11" s="1"/>
      <c r="U11" s="1"/>
      <c r="V11" s="1"/>
      <c r="W11" s="1"/>
      <c r="X11" s="1"/>
      <c r="Y11" s="1"/>
      <c r="Z11" s="1"/>
    </row>
    <row r="12" spans="1:26">
      <c r="A12" s="159"/>
      <c r="B12" s="159" t="s">
        <v>482</v>
      </c>
      <c r="C12" s="159" t="s">
        <v>458</v>
      </c>
      <c r="D12" s="159" t="s">
        <v>404</v>
      </c>
      <c r="E12" s="1"/>
      <c r="F12" s="1"/>
      <c r="G12" s="1"/>
      <c r="H12" s="1"/>
      <c r="I12" s="1"/>
      <c r="J12" s="1"/>
      <c r="K12" s="1"/>
      <c r="L12" s="1"/>
      <c r="M12" s="1"/>
      <c r="N12" s="1"/>
      <c r="O12" s="1"/>
      <c r="P12" s="1"/>
      <c r="Q12" s="1"/>
      <c r="R12" s="1"/>
      <c r="S12" s="1"/>
      <c r="T12" s="1"/>
      <c r="U12" s="1"/>
      <c r="V12" s="1"/>
      <c r="W12" s="1"/>
      <c r="X12" s="1"/>
      <c r="Y12" s="1"/>
      <c r="Z12" s="1"/>
    </row>
    <row r="13" spans="1:26">
      <c r="A13" s="159"/>
      <c r="B13" s="159"/>
      <c r="C13" s="159" t="s">
        <v>276</v>
      </c>
      <c r="D13" s="159" t="s">
        <v>92</v>
      </c>
      <c r="E13" s="1"/>
      <c r="F13" s="1"/>
      <c r="G13" s="1"/>
      <c r="H13" s="1"/>
      <c r="I13" s="1"/>
      <c r="J13" s="1"/>
      <c r="K13" s="1"/>
      <c r="L13" s="1"/>
      <c r="M13" s="1"/>
      <c r="N13" s="1"/>
      <c r="O13" s="1"/>
      <c r="P13" s="1"/>
      <c r="Q13" s="1"/>
      <c r="R13" s="1"/>
      <c r="S13" s="1"/>
      <c r="T13" s="1"/>
      <c r="U13" s="1"/>
      <c r="V13" s="1"/>
      <c r="W13" s="1"/>
      <c r="X13" s="1"/>
      <c r="Y13" s="1"/>
      <c r="Z13" s="1"/>
    </row>
    <row r="14" spans="1:26">
      <c r="A14" s="159"/>
      <c r="B14" s="159"/>
      <c r="C14" s="159" t="s">
        <v>181</v>
      </c>
      <c r="D14" s="159" t="s">
        <v>207</v>
      </c>
      <c r="E14" s="1"/>
      <c r="F14" s="1"/>
      <c r="G14" s="1"/>
      <c r="H14" s="1"/>
      <c r="I14" s="1"/>
      <c r="J14" s="1"/>
      <c r="K14" s="1"/>
      <c r="L14" s="1"/>
      <c r="M14" s="1"/>
      <c r="N14" s="1"/>
      <c r="O14" s="1"/>
      <c r="P14" s="1"/>
      <c r="Q14" s="1"/>
      <c r="R14" s="1"/>
      <c r="S14" s="1"/>
      <c r="T14" s="1"/>
      <c r="U14" s="1"/>
      <c r="V14" s="1"/>
      <c r="W14" s="1"/>
      <c r="X14" s="1"/>
      <c r="Y14" s="1"/>
      <c r="Z14" s="1"/>
    </row>
    <row r="15" spans="1:26">
      <c r="A15" s="159"/>
      <c r="B15" s="159"/>
      <c r="C15" s="159" t="s">
        <v>483</v>
      </c>
      <c r="D15" s="159" t="s">
        <v>484</v>
      </c>
      <c r="E15" s="1"/>
      <c r="F15" s="1"/>
      <c r="G15" s="1"/>
      <c r="H15" s="1"/>
      <c r="I15" s="1"/>
      <c r="J15" s="1"/>
      <c r="K15" s="1"/>
      <c r="L15" s="1"/>
      <c r="M15" s="1"/>
      <c r="N15" s="1"/>
      <c r="O15" s="1"/>
      <c r="P15" s="1"/>
      <c r="Q15" s="1"/>
      <c r="R15" s="1"/>
      <c r="S15" s="1"/>
      <c r="T15" s="1"/>
      <c r="U15" s="1"/>
      <c r="V15" s="1"/>
      <c r="W15" s="1"/>
      <c r="X15" s="1"/>
      <c r="Y15" s="1"/>
      <c r="Z15" s="1"/>
    </row>
    <row r="16" spans="1:26" ht="20.25">
      <c r="A16" s="159"/>
      <c r="B16" s="1"/>
      <c r="C16" s="173"/>
      <c r="D16" s="173"/>
      <c r="E16" s="1"/>
      <c r="F16" s="1"/>
      <c r="G16" s="1"/>
      <c r="H16" s="1"/>
      <c r="I16" s="1"/>
      <c r="J16" s="1"/>
      <c r="K16" s="1"/>
      <c r="L16" s="1"/>
      <c r="M16" s="1"/>
      <c r="N16" s="1"/>
      <c r="O16" s="1"/>
      <c r="P16" s="1"/>
      <c r="Q16" s="1"/>
      <c r="R16" s="1"/>
      <c r="S16" s="1"/>
      <c r="T16" s="1"/>
      <c r="U16" s="1"/>
      <c r="V16" s="1"/>
      <c r="W16" s="1"/>
      <c r="X16" s="1"/>
      <c r="Y16" s="1"/>
      <c r="Z16" s="1"/>
    </row>
    <row r="17" spans="1:26" ht="20.25">
      <c r="A17" s="159"/>
      <c r="B17" s="1"/>
      <c r="C17" s="173"/>
      <c r="D17" s="173"/>
      <c r="E17" s="1"/>
      <c r="F17" s="1"/>
      <c r="G17" s="1"/>
      <c r="H17" s="1"/>
      <c r="I17" s="1"/>
      <c r="J17" s="1"/>
      <c r="K17" s="1"/>
      <c r="L17" s="1"/>
      <c r="M17" s="1"/>
      <c r="N17" s="1"/>
      <c r="O17" s="1"/>
      <c r="P17" s="1"/>
      <c r="Q17" s="1"/>
      <c r="R17" s="1"/>
      <c r="S17" s="1"/>
      <c r="T17" s="1"/>
      <c r="U17" s="1"/>
      <c r="V17" s="1"/>
      <c r="W17" s="1"/>
      <c r="X17" s="1"/>
      <c r="Y17" s="1"/>
      <c r="Z17" s="1"/>
    </row>
    <row r="18" spans="1:26" ht="20.25">
      <c r="A18" s="159"/>
      <c r="B18" s="1"/>
      <c r="C18" s="173"/>
      <c r="D18" s="173"/>
      <c r="E18" s="1"/>
      <c r="F18" s="1"/>
      <c r="G18" s="1"/>
      <c r="H18" s="1"/>
      <c r="I18" s="1"/>
      <c r="J18" s="1"/>
      <c r="K18" s="1"/>
      <c r="L18" s="1"/>
      <c r="M18" s="1"/>
      <c r="N18" s="1"/>
      <c r="O18" s="1"/>
      <c r="P18" s="1"/>
      <c r="Q18" s="1"/>
      <c r="R18" s="1"/>
      <c r="S18" s="1"/>
      <c r="T18" s="1"/>
      <c r="U18" s="1"/>
      <c r="V18" s="1"/>
      <c r="W18" s="1"/>
      <c r="X18" s="1"/>
      <c r="Y18" s="1"/>
      <c r="Z18" s="1"/>
    </row>
    <row r="19" spans="1:26" ht="20.25">
      <c r="A19" s="162"/>
      <c r="B19" s="174"/>
      <c r="C19" s="175"/>
      <c r="D19" s="175"/>
    </row>
    <row r="20" spans="1:26" ht="20.25">
      <c r="A20" s="162"/>
      <c r="B20" s="174"/>
      <c r="C20" s="175"/>
      <c r="D20" s="175"/>
    </row>
    <row r="21" spans="1:26" ht="15.75" customHeight="1">
      <c r="A21" s="162"/>
      <c r="B21" s="174"/>
      <c r="C21" s="175"/>
      <c r="D21" s="175"/>
    </row>
    <row r="22" spans="1:26" ht="15.75" customHeight="1">
      <c r="A22" s="162"/>
      <c r="B22" s="174"/>
      <c r="C22" s="175"/>
      <c r="D22" s="175"/>
    </row>
    <row r="23" spans="1:26" ht="15.75" customHeight="1">
      <c r="A23" s="162"/>
      <c r="B23" s="174"/>
      <c r="C23" s="175"/>
      <c r="D23" s="175"/>
    </row>
    <row r="24" spans="1:26" ht="15.75" customHeight="1">
      <c r="A24" s="162"/>
      <c r="B24" s="174"/>
      <c r="C24" s="175"/>
      <c r="D24" s="175"/>
    </row>
    <row r="25" spans="1:26" ht="15.75" customHeight="1">
      <c r="A25" s="162"/>
      <c r="B25" s="174"/>
      <c r="C25" s="175"/>
      <c r="D25" s="175"/>
    </row>
    <row r="26" spans="1:26" ht="15.75" customHeight="1">
      <c r="A26" s="162"/>
      <c r="B26" s="174"/>
      <c r="C26" s="175"/>
      <c r="D26" s="175"/>
    </row>
    <row r="27" spans="1:26" ht="15.75" customHeight="1">
      <c r="A27" s="162"/>
      <c r="B27" s="174"/>
      <c r="C27" s="175"/>
      <c r="D27" s="175"/>
    </row>
    <row r="28" spans="1:26" ht="15.75" customHeight="1">
      <c r="A28" s="162"/>
      <c r="B28" s="174"/>
      <c r="C28" s="175"/>
      <c r="D28" s="175"/>
    </row>
    <row r="29" spans="1:26" ht="15.75" customHeight="1">
      <c r="A29" s="162"/>
      <c r="B29" s="174"/>
      <c r="C29" s="175"/>
      <c r="D29" s="175"/>
    </row>
    <row r="30" spans="1:26" ht="15.75" customHeight="1">
      <c r="A30" s="162"/>
      <c r="B30" s="174"/>
      <c r="C30" s="175"/>
      <c r="D30" s="175"/>
    </row>
    <row r="31" spans="1:26" ht="15.75" customHeight="1">
      <c r="A31" s="162"/>
      <c r="B31" s="174"/>
      <c r="C31" s="175"/>
      <c r="D31" s="175"/>
    </row>
    <row r="32" spans="1:26" ht="15.75" customHeight="1">
      <c r="A32" s="162"/>
      <c r="B32" s="174"/>
      <c r="C32" s="175"/>
      <c r="D32" s="175"/>
    </row>
    <row r="33" spans="1:4" ht="15.75" customHeight="1">
      <c r="A33" s="162"/>
      <c r="B33" s="174"/>
      <c r="C33" s="175"/>
      <c r="D33" s="175"/>
    </row>
    <row r="34" spans="1:4" ht="15.75" customHeight="1">
      <c r="A34" s="162"/>
      <c r="B34" s="174"/>
      <c r="C34" s="175"/>
      <c r="D34" s="175"/>
    </row>
    <row r="35" spans="1:4" ht="15.75" customHeight="1">
      <c r="A35" s="162"/>
      <c r="B35" s="174"/>
      <c r="C35" s="175"/>
      <c r="D35" s="175"/>
    </row>
    <row r="36" spans="1:4" ht="15.75" customHeight="1">
      <c r="A36" s="162"/>
      <c r="B36" s="174"/>
      <c r="C36" s="175"/>
      <c r="D36" s="175"/>
    </row>
    <row r="37" spans="1:4" ht="15.75" customHeight="1">
      <c r="A37" s="162"/>
      <c r="B37" s="174"/>
      <c r="C37" s="175"/>
      <c r="D37" s="175"/>
    </row>
    <row r="38" spans="1:4" ht="15.75" customHeight="1">
      <c r="A38" s="162"/>
      <c r="B38" s="174"/>
      <c r="C38" s="175"/>
      <c r="D38" s="175"/>
    </row>
    <row r="39" spans="1:4" ht="15.75" customHeight="1">
      <c r="A39" s="162"/>
      <c r="B39" s="174"/>
      <c r="C39" s="175"/>
      <c r="D39" s="175"/>
    </row>
    <row r="40" spans="1:4" ht="15.75" customHeight="1">
      <c r="A40" s="162"/>
      <c r="B40" s="174"/>
      <c r="C40" s="175"/>
      <c r="D40" s="175"/>
    </row>
    <row r="41" spans="1:4" ht="15.75" customHeight="1">
      <c r="A41" s="162"/>
      <c r="B41" s="174"/>
      <c r="C41" s="175"/>
      <c r="D41" s="175"/>
    </row>
    <row r="42" spans="1:4" ht="15.75" customHeight="1">
      <c r="A42" s="162"/>
      <c r="B42" s="174"/>
      <c r="C42" s="175"/>
      <c r="D42" s="175"/>
    </row>
    <row r="43" spans="1:4" ht="15.75" customHeight="1">
      <c r="A43" s="162"/>
      <c r="B43" s="174"/>
      <c r="C43" s="175"/>
      <c r="D43" s="175"/>
    </row>
    <row r="44" spans="1:4" ht="15.75" customHeight="1">
      <c r="A44" s="162"/>
      <c r="B44" s="174"/>
      <c r="C44" s="175"/>
      <c r="D44" s="175"/>
    </row>
    <row r="45" spans="1:4" ht="15.75" customHeight="1">
      <c r="A45" s="162"/>
      <c r="B45" s="174"/>
      <c r="C45" s="175"/>
      <c r="D45" s="175"/>
    </row>
    <row r="46" spans="1:4" ht="15.75" customHeight="1">
      <c r="A46" s="162"/>
      <c r="B46" s="174"/>
      <c r="C46" s="175"/>
      <c r="D46" s="175"/>
    </row>
    <row r="47" spans="1:4" ht="15.75" customHeight="1">
      <c r="A47" s="162"/>
      <c r="B47" s="174"/>
      <c r="C47" s="175"/>
      <c r="D47" s="175"/>
    </row>
    <row r="48" spans="1:4" ht="15.75" customHeight="1">
      <c r="A48" s="162"/>
      <c r="B48" s="174"/>
      <c r="C48" s="175"/>
      <c r="D48" s="175"/>
    </row>
    <row r="49" spans="1:4" ht="15.75" customHeight="1">
      <c r="A49" s="162"/>
      <c r="B49" s="174"/>
      <c r="C49" s="175"/>
      <c r="D49" s="175"/>
    </row>
    <row r="50" spans="1:4" ht="15.75" customHeight="1">
      <c r="A50" s="162"/>
      <c r="B50" s="174"/>
      <c r="C50" s="175"/>
      <c r="D50" s="175"/>
    </row>
    <row r="51" spans="1:4" ht="15.75" customHeight="1">
      <c r="A51" s="162"/>
      <c r="B51" s="174"/>
      <c r="C51" s="175"/>
      <c r="D51" s="175"/>
    </row>
    <row r="52" spans="1:4" ht="15.75" customHeight="1">
      <c r="A52" s="162"/>
      <c r="B52" s="174"/>
      <c r="C52" s="175"/>
      <c r="D52" s="175"/>
    </row>
    <row r="53" spans="1:4" ht="15.75" customHeight="1">
      <c r="A53" s="162"/>
      <c r="B53" s="174"/>
      <c r="C53" s="175"/>
      <c r="D53" s="175"/>
    </row>
    <row r="54" spans="1:4" ht="15.75" customHeight="1">
      <c r="A54" s="162"/>
      <c r="B54" s="174"/>
      <c r="C54" s="175"/>
      <c r="D54" s="175"/>
    </row>
    <row r="55" spans="1:4" ht="15.75" customHeight="1">
      <c r="A55" s="162"/>
      <c r="B55" s="174"/>
      <c r="C55" s="175"/>
      <c r="D55" s="175"/>
    </row>
    <row r="56" spans="1:4" ht="15.75" customHeight="1">
      <c r="A56" s="162"/>
      <c r="B56" s="174"/>
      <c r="C56" s="175"/>
      <c r="D56" s="175"/>
    </row>
    <row r="57" spans="1:4" ht="15.75" customHeight="1">
      <c r="A57" s="162"/>
      <c r="B57" s="174"/>
      <c r="C57" s="175"/>
      <c r="D57" s="175"/>
    </row>
    <row r="58" spans="1:4" ht="15.75" customHeight="1">
      <c r="A58" s="162"/>
      <c r="B58" s="174"/>
      <c r="C58" s="175"/>
      <c r="D58" s="175"/>
    </row>
    <row r="59" spans="1:4" ht="15.75" customHeight="1">
      <c r="A59" s="162"/>
      <c r="B59" s="174"/>
      <c r="C59" s="175"/>
      <c r="D59" s="175"/>
    </row>
    <row r="60" spans="1:4" ht="15.75" customHeight="1">
      <c r="A60" s="162"/>
      <c r="B60" s="174"/>
      <c r="C60" s="175"/>
      <c r="D60" s="175"/>
    </row>
    <row r="61" spans="1:4" ht="15.75" customHeight="1">
      <c r="A61" s="162"/>
      <c r="B61" s="174"/>
      <c r="C61" s="175"/>
      <c r="D61" s="175"/>
    </row>
    <row r="62" spans="1:4" ht="15.75" customHeight="1">
      <c r="A62" s="162"/>
      <c r="B62" s="174"/>
      <c r="C62" s="175"/>
      <c r="D62" s="175"/>
    </row>
    <row r="63" spans="1:4" ht="15.75" customHeight="1">
      <c r="A63" s="162"/>
      <c r="B63" s="174"/>
      <c r="C63" s="175"/>
      <c r="D63" s="175"/>
    </row>
    <row r="64" spans="1:4" ht="15.75" customHeight="1">
      <c r="A64" s="162"/>
      <c r="B64" s="174"/>
      <c r="C64" s="175"/>
      <c r="D64" s="175"/>
    </row>
    <row r="65" spans="1:4" ht="15.75" customHeight="1">
      <c r="A65" s="162"/>
      <c r="B65" s="174"/>
      <c r="C65" s="175"/>
      <c r="D65" s="175"/>
    </row>
    <row r="66" spans="1:4" ht="15.75" customHeight="1">
      <c r="A66" s="162"/>
      <c r="B66" s="174"/>
      <c r="C66" s="175"/>
      <c r="D66" s="175"/>
    </row>
    <row r="67" spans="1:4" ht="15.75" customHeight="1">
      <c r="A67" s="162"/>
      <c r="B67" s="174"/>
      <c r="C67" s="175"/>
      <c r="D67" s="175"/>
    </row>
    <row r="68" spans="1:4" ht="15.75" customHeight="1">
      <c r="A68" s="162"/>
      <c r="B68" s="174"/>
      <c r="C68" s="175"/>
      <c r="D68" s="175"/>
    </row>
    <row r="69" spans="1:4" ht="15.75" customHeight="1">
      <c r="A69" s="162"/>
      <c r="B69" s="174"/>
      <c r="C69" s="175"/>
      <c r="D69" s="175"/>
    </row>
    <row r="70" spans="1:4" ht="15.75" customHeight="1">
      <c r="A70" s="162"/>
      <c r="B70" s="174"/>
      <c r="C70" s="175"/>
      <c r="D70" s="175"/>
    </row>
    <row r="71" spans="1:4" ht="15.75" customHeight="1">
      <c r="A71" s="162"/>
      <c r="B71" s="174"/>
      <c r="C71" s="175"/>
      <c r="D71" s="175"/>
    </row>
    <row r="72" spans="1:4" ht="15.75" customHeight="1">
      <c r="A72" s="162"/>
      <c r="B72" s="174"/>
      <c r="C72" s="175"/>
      <c r="D72" s="175"/>
    </row>
    <row r="73" spans="1:4" ht="15.75" customHeight="1">
      <c r="A73" s="162"/>
      <c r="B73" s="174"/>
      <c r="C73" s="175"/>
      <c r="D73" s="175"/>
    </row>
    <row r="74" spans="1:4" ht="15.75" customHeight="1">
      <c r="A74" s="162"/>
      <c r="B74" s="174"/>
      <c r="C74" s="175"/>
      <c r="D74" s="175"/>
    </row>
    <row r="75" spans="1:4" ht="15.75" customHeight="1">
      <c r="A75" s="162"/>
      <c r="B75" s="174"/>
      <c r="C75" s="175"/>
      <c r="D75" s="175"/>
    </row>
    <row r="76" spans="1:4" ht="15.75" customHeight="1">
      <c r="A76" s="162"/>
      <c r="B76" s="174"/>
      <c r="C76" s="175"/>
      <c r="D76" s="175"/>
    </row>
    <row r="77" spans="1:4" ht="15.75" customHeight="1">
      <c r="A77" s="162"/>
      <c r="B77" s="174"/>
      <c r="C77" s="175"/>
      <c r="D77" s="175"/>
    </row>
    <row r="78" spans="1:4" ht="15.75" customHeight="1">
      <c r="A78" s="162"/>
      <c r="B78" s="174"/>
      <c r="C78" s="175"/>
      <c r="D78" s="175"/>
    </row>
    <row r="79" spans="1:4" ht="15.75" customHeight="1">
      <c r="A79" s="162"/>
      <c r="B79" s="174"/>
      <c r="C79" s="175"/>
      <c r="D79" s="175"/>
    </row>
    <row r="80" spans="1:4" ht="15.75" customHeight="1">
      <c r="A80" s="162"/>
      <c r="B80" s="174"/>
      <c r="C80" s="175"/>
      <c r="D80" s="175"/>
    </row>
    <row r="81" spans="1:4" ht="15.75" customHeight="1">
      <c r="A81" s="162"/>
      <c r="B81" s="174"/>
      <c r="C81" s="175"/>
      <c r="D81" s="175"/>
    </row>
    <row r="82" spans="1:4" ht="15.75" customHeight="1">
      <c r="A82" s="162"/>
      <c r="B82" s="174"/>
      <c r="C82" s="175"/>
      <c r="D82" s="175"/>
    </row>
    <row r="83" spans="1:4" ht="15.75" customHeight="1">
      <c r="A83" s="162"/>
      <c r="B83" s="174"/>
      <c r="C83" s="175"/>
      <c r="D83" s="175"/>
    </row>
    <row r="84" spans="1:4" ht="15.75" customHeight="1">
      <c r="A84" s="162"/>
      <c r="B84" s="174"/>
      <c r="C84" s="175"/>
      <c r="D84" s="175"/>
    </row>
    <row r="85" spans="1:4" ht="15.75" customHeight="1">
      <c r="A85" s="162"/>
      <c r="B85" s="174"/>
      <c r="C85" s="175"/>
      <c r="D85" s="175"/>
    </row>
    <row r="86" spans="1:4" ht="15.75" customHeight="1">
      <c r="A86" s="162"/>
      <c r="B86" s="174"/>
      <c r="C86" s="175"/>
      <c r="D86" s="175"/>
    </row>
    <row r="87" spans="1:4" ht="15.75" customHeight="1">
      <c r="A87" s="162"/>
      <c r="B87" s="174"/>
      <c r="C87" s="175"/>
      <c r="D87" s="175"/>
    </row>
    <row r="88" spans="1:4" ht="15.75" customHeight="1">
      <c r="A88" s="162"/>
      <c r="B88" s="174"/>
      <c r="C88" s="175"/>
      <c r="D88" s="175"/>
    </row>
    <row r="89" spans="1:4" ht="15.75" customHeight="1">
      <c r="A89" s="162"/>
      <c r="B89" s="174"/>
      <c r="C89" s="175"/>
      <c r="D89" s="175"/>
    </row>
    <row r="90" spans="1:4" ht="15.75" customHeight="1">
      <c r="A90" s="162"/>
      <c r="B90" s="174"/>
      <c r="C90" s="175"/>
      <c r="D90" s="175"/>
    </row>
    <row r="91" spans="1:4" ht="15.75" customHeight="1">
      <c r="A91" s="162"/>
      <c r="B91" s="174"/>
      <c r="C91" s="175"/>
      <c r="D91" s="175"/>
    </row>
    <row r="92" spans="1:4" ht="15.75" customHeight="1">
      <c r="A92" s="162"/>
      <c r="B92" s="174"/>
      <c r="C92" s="175"/>
      <c r="D92" s="175"/>
    </row>
    <row r="93" spans="1:4" ht="15.75" customHeight="1">
      <c r="A93" s="162"/>
      <c r="B93" s="174"/>
      <c r="C93" s="175"/>
      <c r="D93" s="175"/>
    </row>
    <row r="94" spans="1:4" ht="15.75" customHeight="1">
      <c r="A94" s="162"/>
      <c r="B94" s="174"/>
      <c r="C94" s="175"/>
      <c r="D94" s="175"/>
    </row>
    <row r="95" spans="1:4" ht="15.75" customHeight="1">
      <c r="A95" s="162"/>
      <c r="B95" s="174"/>
      <c r="C95" s="175"/>
      <c r="D95" s="175"/>
    </row>
    <row r="96" spans="1:4" ht="15.75" customHeight="1">
      <c r="A96" s="162"/>
      <c r="B96" s="174"/>
      <c r="C96" s="175"/>
      <c r="D96" s="175"/>
    </row>
    <row r="97" spans="1:4" ht="15.75" customHeight="1">
      <c r="A97" s="162"/>
      <c r="B97" s="174"/>
      <c r="C97" s="175"/>
      <c r="D97" s="175"/>
    </row>
    <row r="98" spans="1:4" ht="15.75" customHeight="1">
      <c r="A98" s="162"/>
      <c r="B98" s="174"/>
      <c r="C98" s="175"/>
      <c r="D98" s="175"/>
    </row>
    <row r="99" spans="1:4" ht="15.75" customHeight="1">
      <c r="A99" s="162"/>
      <c r="B99" s="174"/>
      <c r="C99" s="175"/>
      <c r="D99" s="175"/>
    </row>
    <row r="100" spans="1:4" ht="15.75" customHeight="1">
      <c r="A100" s="162"/>
      <c r="B100" s="174"/>
      <c r="C100" s="175"/>
      <c r="D100" s="175"/>
    </row>
    <row r="101" spans="1:4" ht="15.75" customHeight="1">
      <c r="A101" s="162"/>
      <c r="B101" s="174"/>
      <c r="C101" s="175"/>
      <c r="D101" s="175"/>
    </row>
    <row r="102" spans="1:4" ht="15.75" customHeight="1">
      <c r="A102" s="162"/>
      <c r="B102" s="174"/>
      <c r="C102" s="175"/>
      <c r="D102" s="175"/>
    </row>
    <row r="103" spans="1:4" ht="15.75" customHeight="1">
      <c r="A103" s="162"/>
      <c r="B103" s="174"/>
      <c r="C103" s="175"/>
      <c r="D103" s="175"/>
    </row>
    <row r="104" spans="1:4" ht="15.75" customHeight="1">
      <c r="A104" s="162"/>
      <c r="B104" s="174"/>
      <c r="C104" s="175"/>
      <c r="D104" s="175"/>
    </row>
    <row r="105" spans="1:4" ht="15.75" customHeight="1">
      <c r="A105" s="162"/>
      <c r="B105" s="174"/>
      <c r="C105" s="175"/>
      <c r="D105" s="175"/>
    </row>
    <row r="106" spans="1:4" ht="15.75" customHeight="1">
      <c r="A106" s="162"/>
      <c r="B106" s="174"/>
      <c r="C106" s="175"/>
      <c r="D106" s="175"/>
    </row>
    <row r="107" spans="1:4" ht="15.75" customHeight="1">
      <c r="A107" s="162"/>
      <c r="B107" s="174"/>
      <c r="C107" s="175"/>
      <c r="D107" s="175"/>
    </row>
    <row r="108" spans="1:4" ht="15.75" customHeight="1">
      <c r="A108" s="162"/>
      <c r="B108" s="174"/>
      <c r="C108" s="175"/>
      <c r="D108" s="175"/>
    </row>
    <row r="109" spans="1:4" ht="15.75" customHeight="1">
      <c r="A109" s="162"/>
      <c r="B109" s="174"/>
      <c r="C109" s="175"/>
      <c r="D109" s="175"/>
    </row>
    <row r="110" spans="1:4" ht="15.75" customHeight="1">
      <c r="A110" s="162"/>
      <c r="B110" s="174"/>
      <c r="C110" s="175"/>
      <c r="D110" s="175"/>
    </row>
    <row r="111" spans="1:4" ht="15.75" customHeight="1">
      <c r="A111" s="162"/>
      <c r="B111" s="174"/>
      <c r="C111" s="175"/>
      <c r="D111" s="175"/>
    </row>
    <row r="112" spans="1:4" ht="15.75" customHeight="1">
      <c r="A112" s="162"/>
      <c r="B112" s="174"/>
      <c r="C112" s="175"/>
      <c r="D112" s="175"/>
    </row>
    <row r="113" spans="1:4" ht="15.75" customHeight="1">
      <c r="A113" s="162"/>
      <c r="B113" s="174"/>
      <c r="C113" s="175"/>
      <c r="D113" s="175"/>
    </row>
    <row r="114" spans="1:4" ht="15.75" customHeight="1">
      <c r="A114" s="162"/>
      <c r="B114" s="174"/>
      <c r="C114" s="175"/>
      <c r="D114" s="175"/>
    </row>
    <row r="115" spans="1:4" ht="15.75" customHeight="1">
      <c r="A115" s="162"/>
      <c r="B115" s="174"/>
      <c r="C115" s="175"/>
      <c r="D115" s="175"/>
    </row>
    <row r="116" spans="1:4" ht="15.75" customHeight="1">
      <c r="A116" s="162"/>
      <c r="B116" s="174"/>
      <c r="C116" s="175"/>
      <c r="D116" s="175"/>
    </row>
    <row r="117" spans="1:4" ht="15.75" customHeight="1">
      <c r="A117" s="162"/>
      <c r="B117" s="174"/>
      <c r="C117" s="175"/>
      <c r="D117" s="175"/>
    </row>
    <row r="118" spans="1:4" ht="15.75" customHeight="1">
      <c r="A118" s="162"/>
      <c r="B118" s="174"/>
      <c r="C118" s="175"/>
      <c r="D118" s="175"/>
    </row>
    <row r="119" spans="1:4" ht="15.75" customHeight="1">
      <c r="A119" s="162"/>
      <c r="B119" s="174"/>
      <c r="C119" s="175"/>
      <c r="D119" s="175"/>
    </row>
    <row r="120" spans="1:4" ht="15.75" customHeight="1">
      <c r="A120" s="162"/>
      <c r="B120" s="174"/>
      <c r="C120" s="175"/>
      <c r="D120" s="175"/>
    </row>
    <row r="121" spans="1:4" ht="15.75" customHeight="1">
      <c r="A121" s="162"/>
      <c r="B121" s="174"/>
      <c r="C121" s="175"/>
      <c r="D121" s="175"/>
    </row>
    <row r="122" spans="1:4" ht="15.75" customHeight="1">
      <c r="A122" s="162"/>
      <c r="B122" s="174"/>
      <c r="C122" s="175"/>
      <c r="D122" s="175"/>
    </row>
    <row r="123" spans="1:4" ht="15.75" customHeight="1">
      <c r="A123" s="162"/>
      <c r="B123" s="174"/>
      <c r="C123" s="175"/>
      <c r="D123" s="175"/>
    </row>
    <row r="124" spans="1:4" ht="15.75" customHeight="1">
      <c r="A124" s="162"/>
      <c r="B124" s="174"/>
      <c r="C124" s="175"/>
      <c r="D124" s="175"/>
    </row>
    <row r="125" spans="1:4" ht="15.75" customHeight="1">
      <c r="A125" s="162"/>
      <c r="B125" s="174"/>
      <c r="C125" s="175"/>
      <c r="D125" s="175"/>
    </row>
    <row r="126" spans="1:4" ht="15.75" customHeight="1">
      <c r="A126" s="162"/>
      <c r="B126" s="174"/>
      <c r="C126" s="175"/>
      <c r="D126" s="175"/>
    </row>
    <row r="127" spans="1:4" ht="15.75" customHeight="1">
      <c r="A127" s="162"/>
      <c r="B127" s="174"/>
      <c r="C127" s="175"/>
      <c r="D127" s="175"/>
    </row>
    <row r="128" spans="1:4" ht="15.75" customHeight="1">
      <c r="A128" s="162"/>
      <c r="B128" s="174"/>
      <c r="C128" s="175"/>
      <c r="D128" s="175"/>
    </row>
    <row r="129" spans="1:26" ht="15.75" customHeight="1">
      <c r="A129" s="162"/>
      <c r="B129" s="174"/>
      <c r="C129" s="175"/>
      <c r="D129" s="175"/>
    </row>
    <row r="130" spans="1:26" ht="15.75" customHeight="1">
      <c r="A130" s="162"/>
      <c r="B130" s="174"/>
      <c r="C130" s="175"/>
      <c r="D130" s="175"/>
    </row>
    <row r="131" spans="1:26" ht="15.75" customHeight="1">
      <c r="A131" s="162"/>
      <c r="B131" s="174"/>
      <c r="C131" s="175"/>
      <c r="D131" s="175"/>
    </row>
    <row r="132" spans="1:26" ht="15.75" customHeight="1">
      <c r="A132" s="162"/>
      <c r="B132" s="174"/>
      <c r="C132" s="175"/>
      <c r="D132" s="175"/>
    </row>
    <row r="133" spans="1:26" ht="15.75" customHeight="1">
      <c r="A133" s="162"/>
      <c r="B133" s="174"/>
      <c r="C133" s="175"/>
      <c r="D133" s="175"/>
    </row>
    <row r="134" spans="1:26" ht="15.75" customHeight="1">
      <c r="A134" s="162"/>
      <c r="B134" s="174"/>
      <c r="C134" s="175"/>
      <c r="D134" s="175"/>
    </row>
    <row r="135" spans="1:26" ht="15.75" customHeight="1">
      <c r="A135" s="162"/>
      <c r="B135" s="174"/>
      <c r="C135" s="175"/>
      <c r="D135" s="175"/>
    </row>
    <row r="136" spans="1:26" ht="15.75" customHeight="1">
      <c r="A136" s="162"/>
      <c r="B136" s="174"/>
      <c r="C136" s="175"/>
      <c r="D136" s="175"/>
    </row>
    <row r="137" spans="1:26" ht="15.75" customHeight="1">
      <c r="A137" s="162"/>
      <c r="B137" s="174"/>
      <c r="C137" s="175"/>
      <c r="D137" s="175"/>
    </row>
    <row r="138" spans="1:26" ht="15.75" customHeight="1">
      <c r="A138" s="162"/>
      <c r="B138" s="174"/>
      <c r="C138" s="175"/>
      <c r="D138" s="175"/>
    </row>
    <row r="139" spans="1:26" ht="15.75" customHeight="1">
      <c r="A139" s="159"/>
      <c r="B139" s="174"/>
      <c r="C139" s="174"/>
      <c r="D139" s="174"/>
    </row>
    <row r="140" spans="1:26" ht="15.75" customHeight="1">
      <c r="A140" s="159"/>
      <c r="B140" s="176" t="s">
        <v>485</v>
      </c>
      <c r="C140" s="176" t="s">
        <v>486</v>
      </c>
      <c r="D140" s="1" t="s">
        <v>485</v>
      </c>
      <c r="E140" s="1" t="s">
        <v>486</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59"/>
      <c r="B141" s="177" t="s">
        <v>487</v>
      </c>
      <c r="C141" s="177" t="s">
        <v>488</v>
      </c>
      <c r="D141" s="1" t="s">
        <v>487</v>
      </c>
      <c r="E141" s="1"/>
      <c r="F141" s="1" t="str">
        <f t="shared" ref="F141:F152" si="0">IF(NOT(ISBLANK(D141)),D141,IF(NOT(ISBLANK(E141)),"     "&amp;E141,FALSE))</f>
        <v>Afectación Económica o presupuestal</v>
      </c>
      <c r="G141" s="1" t="s">
        <v>487</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c r="A142" s="159"/>
      <c r="B142" s="177" t="s">
        <v>487</v>
      </c>
      <c r="C142" s="177" t="s">
        <v>468</v>
      </c>
      <c r="D142" s="1"/>
      <c r="E142" s="1" t="s">
        <v>488</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c r="A143" s="159"/>
      <c r="B143" s="177" t="s">
        <v>487</v>
      </c>
      <c r="C143" s="177" t="s">
        <v>471</v>
      </c>
      <c r="D143" s="1"/>
      <c r="E143" s="1" t="s">
        <v>468</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c r="A144" s="159"/>
      <c r="B144" s="177" t="s">
        <v>487</v>
      </c>
      <c r="C144" s="177" t="s">
        <v>475</v>
      </c>
      <c r="D144" s="1"/>
      <c r="E144" s="1" t="s">
        <v>471</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c r="A145" s="159"/>
      <c r="B145" s="177" t="s">
        <v>487</v>
      </c>
      <c r="C145" s="177" t="s">
        <v>479</v>
      </c>
      <c r="D145" s="1"/>
      <c r="E145" s="1" t="s">
        <v>475</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c r="A146" s="159"/>
      <c r="B146" s="177" t="s">
        <v>461</v>
      </c>
      <c r="C146" s="177" t="s">
        <v>465</v>
      </c>
      <c r="D146" s="1"/>
      <c r="E146" s="1" t="s">
        <v>479</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c r="A147" s="159"/>
      <c r="B147" s="177" t="s">
        <v>461</v>
      </c>
      <c r="C147" s="177" t="s">
        <v>489</v>
      </c>
      <c r="D147" s="1" t="s">
        <v>461</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c r="A148" s="159"/>
      <c r="B148" s="177" t="s">
        <v>461</v>
      </c>
      <c r="C148" s="177" t="s">
        <v>472</v>
      </c>
      <c r="D148" s="1"/>
      <c r="E148" s="1" t="s">
        <v>465</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c r="A149" s="159"/>
      <c r="B149" s="177" t="s">
        <v>461</v>
      </c>
      <c r="C149" s="177" t="s">
        <v>476</v>
      </c>
      <c r="D149" s="1"/>
      <c r="E149" s="1" t="s">
        <v>489</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c r="A150" s="159"/>
      <c r="B150" s="177" t="s">
        <v>461</v>
      </c>
      <c r="C150" s="177" t="s">
        <v>480</v>
      </c>
      <c r="D150" s="1"/>
      <c r="E150" s="1" t="s">
        <v>472</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c r="A151" s="159"/>
      <c r="B151" s="1"/>
      <c r="C151" s="1"/>
      <c r="D151" s="1"/>
      <c r="E151" s="1" t="s">
        <v>476</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c r="A152" s="159"/>
      <c r="B152" s="1" t="str">
        <f ca="1">IFERROR(__xludf.DUMMYFUNCTION("ARRAY_CONSTRAIN(ARRAYFORMULA(UNIQUE('Tabla Impacto'!$B$140:$B$150)), 3, 1)"),"Criterios")</f>
        <v>Criterios</v>
      </c>
      <c r="C152" s="1"/>
      <c r="D152" s="1"/>
      <c r="E152" s="1" t="s">
        <v>480</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c r="A153" s="159"/>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t="str">
        <f ca="1">IFERROR(__xludf.DUMMYFUNCTION("""COMPUTED_VALUE"""),"Pérdida Reputacional")</f>
        <v>Pérdida Reputacional</v>
      </c>
      <c r="C154" s="1"/>
      <c r="D154" s="1"/>
      <c r="E154" s="1"/>
      <c r="F154" s="178" t="s">
        <v>490</v>
      </c>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78" t="s">
        <v>491</v>
      </c>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row r="165" spans="2:4" ht="15.75" customHeight="1"/>
    <row r="166" spans="2:4" ht="15.75" customHeight="1"/>
    <row r="167" spans="2:4" ht="15.75" customHeight="1"/>
    <row r="168" spans="2:4" ht="15.75" customHeight="1"/>
    <row r="169" spans="2:4" ht="15.75" customHeight="1"/>
    <row r="170" spans="2:4" ht="15.75" customHeight="1"/>
    <row r="171" spans="2:4" ht="15.75" customHeight="1"/>
    <row r="172" spans="2:4" ht="15.75" customHeight="1"/>
    <row r="173" spans="2:4" ht="15.75" customHeight="1"/>
    <row r="174" spans="2:4" ht="15.75" customHeight="1"/>
    <row r="175" spans="2:4" ht="15.75" customHeight="1"/>
    <row r="176" spans="2:4"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4" width="10.7109375" customWidth="1"/>
  </cols>
  <sheetData>
    <row r="1" spans="1:24" ht="23.25">
      <c r="A1" s="159"/>
      <c r="B1" s="286" t="s">
        <v>492</v>
      </c>
      <c r="C1" s="216"/>
      <c r="D1" s="216"/>
      <c r="E1" s="159"/>
      <c r="F1" s="159"/>
      <c r="G1" s="159"/>
      <c r="H1" s="159"/>
      <c r="I1" s="159"/>
      <c r="J1" s="159"/>
      <c r="K1" s="159"/>
      <c r="L1" s="159"/>
      <c r="M1" s="159"/>
      <c r="N1" s="159"/>
      <c r="O1" s="159"/>
      <c r="P1" s="159"/>
      <c r="Q1" s="159"/>
      <c r="R1" s="159"/>
      <c r="S1" s="159"/>
      <c r="T1" s="159"/>
      <c r="U1" s="159"/>
      <c r="V1" s="159"/>
      <c r="W1" s="159"/>
      <c r="X1" s="159"/>
    </row>
    <row r="2" spans="1:24">
      <c r="A2" s="159"/>
      <c r="B2" s="159"/>
      <c r="C2" s="159"/>
      <c r="D2" s="159"/>
      <c r="E2" s="159"/>
      <c r="F2" s="159"/>
      <c r="G2" s="159"/>
      <c r="H2" s="159"/>
      <c r="I2" s="159"/>
      <c r="J2" s="159"/>
      <c r="K2" s="159"/>
      <c r="L2" s="159"/>
      <c r="M2" s="159"/>
      <c r="N2" s="159"/>
      <c r="O2" s="159"/>
      <c r="P2" s="159"/>
      <c r="Q2" s="159"/>
      <c r="R2" s="159"/>
      <c r="S2" s="159"/>
      <c r="T2" s="159"/>
      <c r="U2" s="159"/>
      <c r="V2" s="159"/>
      <c r="W2" s="159"/>
      <c r="X2" s="159"/>
    </row>
    <row r="3" spans="1:24" ht="25.5">
      <c r="A3" s="159"/>
      <c r="B3" s="179"/>
      <c r="C3" s="180" t="s">
        <v>493</v>
      </c>
      <c r="D3" s="180" t="s">
        <v>222</v>
      </c>
      <c r="E3" s="159"/>
      <c r="F3" s="159"/>
      <c r="G3" s="159"/>
      <c r="H3" s="159"/>
      <c r="I3" s="159"/>
      <c r="J3" s="159"/>
      <c r="K3" s="159"/>
      <c r="L3" s="159"/>
      <c r="M3" s="159"/>
      <c r="N3" s="159"/>
      <c r="O3" s="159"/>
      <c r="P3" s="159"/>
      <c r="Q3" s="159"/>
      <c r="R3" s="159"/>
      <c r="S3" s="159"/>
      <c r="T3" s="159"/>
      <c r="U3" s="159"/>
      <c r="V3" s="159"/>
      <c r="W3" s="159"/>
      <c r="X3" s="159"/>
    </row>
    <row r="4" spans="1:24" ht="51">
      <c r="A4" s="159"/>
      <c r="B4" s="181" t="s">
        <v>494</v>
      </c>
      <c r="C4" s="182" t="s">
        <v>495</v>
      </c>
      <c r="D4" s="183">
        <v>0.2</v>
      </c>
      <c r="E4" s="159"/>
      <c r="F4" s="159"/>
      <c r="G4" s="159"/>
      <c r="H4" s="159"/>
      <c r="I4" s="159"/>
      <c r="J4" s="159"/>
      <c r="K4" s="159"/>
      <c r="L4" s="159"/>
      <c r="M4" s="159"/>
      <c r="N4" s="159"/>
      <c r="O4" s="159"/>
      <c r="P4" s="159"/>
      <c r="Q4" s="159"/>
      <c r="R4" s="159"/>
      <c r="S4" s="159"/>
      <c r="T4" s="159"/>
      <c r="U4" s="159"/>
      <c r="V4" s="159"/>
      <c r="W4" s="159"/>
      <c r="X4" s="159"/>
    </row>
    <row r="5" spans="1:24" ht="51">
      <c r="A5" s="159"/>
      <c r="B5" s="184" t="s">
        <v>496</v>
      </c>
      <c r="C5" s="185" t="s">
        <v>497</v>
      </c>
      <c r="D5" s="186">
        <v>0.4</v>
      </c>
      <c r="E5" s="159"/>
      <c r="F5" s="159"/>
      <c r="G5" s="159"/>
      <c r="H5" s="159"/>
      <c r="I5" s="159"/>
      <c r="J5" s="159"/>
      <c r="K5" s="159"/>
      <c r="L5" s="159"/>
      <c r="M5" s="159"/>
      <c r="N5" s="159"/>
      <c r="O5" s="159"/>
      <c r="P5" s="159"/>
      <c r="Q5" s="159"/>
      <c r="R5" s="159"/>
      <c r="S5" s="159"/>
      <c r="T5" s="159"/>
      <c r="U5" s="159"/>
      <c r="V5" s="159"/>
      <c r="W5" s="159"/>
      <c r="X5" s="159"/>
    </row>
    <row r="6" spans="1:24" ht="51">
      <c r="A6" s="159"/>
      <c r="B6" s="187" t="s">
        <v>498</v>
      </c>
      <c r="C6" s="185" t="s">
        <v>499</v>
      </c>
      <c r="D6" s="186">
        <v>0.6</v>
      </c>
      <c r="E6" s="159"/>
      <c r="F6" s="159"/>
      <c r="G6" s="159"/>
      <c r="H6" s="159"/>
      <c r="I6" s="159"/>
      <c r="J6" s="159"/>
      <c r="K6" s="159"/>
      <c r="L6" s="159"/>
      <c r="M6" s="159"/>
      <c r="N6" s="159"/>
      <c r="O6" s="159"/>
      <c r="P6" s="159"/>
      <c r="Q6" s="159"/>
      <c r="R6" s="159"/>
      <c r="S6" s="159"/>
      <c r="T6" s="159"/>
      <c r="U6" s="159"/>
      <c r="V6" s="159"/>
      <c r="W6" s="159"/>
      <c r="X6" s="159"/>
    </row>
    <row r="7" spans="1:24" ht="76.5">
      <c r="A7" s="159"/>
      <c r="B7" s="188" t="s">
        <v>500</v>
      </c>
      <c r="C7" s="185" t="s">
        <v>501</v>
      </c>
      <c r="D7" s="186">
        <v>0.8</v>
      </c>
      <c r="E7" s="159"/>
      <c r="F7" s="159"/>
      <c r="G7" s="159"/>
      <c r="H7" s="159"/>
      <c r="I7" s="159"/>
      <c r="J7" s="159"/>
      <c r="K7" s="159"/>
      <c r="L7" s="159"/>
      <c r="M7" s="159"/>
      <c r="N7" s="159"/>
      <c r="O7" s="159"/>
      <c r="P7" s="159"/>
      <c r="Q7" s="159"/>
      <c r="R7" s="159"/>
      <c r="S7" s="159"/>
      <c r="T7" s="159"/>
      <c r="U7" s="159"/>
      <c r="V7" s="159"/>
      <c r="W7" s="159"/>
      <c r="X7" s="159"/>
    </row>
    <row r="8" spans="1:24" ht="51">
      <c r="A8" s="159"/>
      <c r="B8" s="189" t="s">
        <v>502</v>
      </c>
      <c r="C8" s="185" t="s">
        <v>503</v>
      </c>
      <c r="D8" s="186">
        <v>1</v>
      </c>
      <c r="E8" s="159"/>
      <c r="F8" s="159"/>
      <c r="G8" s="159"/>
      <c r="H8" s="159"/>
      <c r="I8" s="159"/>
      <c r="J8" s="159"/>
      <c r="K8" s="159"/>
      <c r="L8" s="159"/>
      <c r="M8" s="159"/>
      <c r="N8" s="159"/>
      <c r="O8" s="159"/>
      <c r="P8" s="159"/>
      <c r="Q8" s="159"/>
      <c r="R8" s="159"/>
      <c r="S8" s="159"/>
      <c r="T8" s="159"/>
      <c r="U8" s="159"/>
      <c r="V8" s="159"/>
      <c r="W8" s="159"/>
      <c r="X8" s="159"/>
    </row>
    <row r="9" spans="1:24">
      <c r="A9" s="159"/>
      <c r="B9" s="159"/>
      <c r="C9" s="159"/>
      <c r="D9" s="159"/>
      <c r="E9" s="159"/>
      <c r="F9" s="159"/>
      <c r="G9" s="159"/>
      <c r="H9" s="159"/>
      <c r="I9" s="159"/>
      <c r="J9" s="159"/>
      <c r="K9" s="159"/>
      <c r="L9" s="159"/>
      <c r="M9" s="159"/>
      <c r="N9" s="159"/>
      <c r="O9" s="159"/>
      <c r="P9" s="159"/>
      <c r="Q9" s="159"/>
      <c r="R9" s="159"/>
      <c r="S9" s="159"/>
      <c r="T9" s="159"/>
      <c r="U9" s="159"/>
      <c r="V9" s="159"/>
      <c r="W9" s="159"/>
      <c r="X9" s="159"/>
    </row>
    <row r="10" spans="1:24" ht="16.5">
      <c r="A10" s="159"/>
      <c r="B10" s="190"/>
      <c r="C10" s="159"/>
      <c r="D10" s="159"/>
      <c r="E10" s="159"/>
      <c r="F10" s="159"/>
      <c r="G10" s="159"/>
      <c r="H10" s="159"/>
      <c r="I10" s="159"/>
      <c r="J10" s="159"/>
      <c r="K10" s="159"/>
      <c r="L10" s="159"/>
      <c r="M10" s="159"/>
      <c r="N10" s="159"/>
      <c r="O10" s="159"/>
      <c r="P10" s="159"/>
      <c r="Q10" s="159"/>
      <c r="R10" s="159"/>
      <c r="S10" s="159"/>
      <c r="T10" s="159"/>
      <c r="U10" s="159"/>
      <c r="V10" s="159"/>
      <c r="W10" s="159"/>
      <c r="X10" s="159"/>
    </row>
    <row r="11" spans="1:24">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row>
    <row r="12" spans="1:24">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row>
    <row r="13" spans="1:24">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59"/>
    </row>
    <row r="14" spans="1:24">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row>
    <row r="15" spans="1:24">
      <c r="A15" s="159"/>
      <c r="B15" s="159"/>
      <c r="C15" s="159"/>
      <c r="D15" s="159"/>
      <c r="E15" s="159"/>
      <c r="F15" s="159"/>
      <c r="G15" s="159"/>
      <c r="H15" s="159"/>
      <c r="I15" s="159"/>
      <c r="J15" s="159"/>
      <c r="K15" s="159"/>
      <c r="L15" s="159"/>
      <c r="M15" s="159"/>
      <c r="N15" s="159"/>
      <c r="O15" s="159"/>
      <c r="P15" s="159"/>
      <c r="Q15" s="159"/>
      <c r="R15" s="159"/>
      <c r="S15" s="159"/>
      <c r="T15" s="159"/>
      <c r="U15" s="159"/>
      <c r="V15" s="159"/>
      <c r="W15" s="159"/>
      <c r="X15" s="159"/>
    </row>
    <row r="16" spans="1:24">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row>
    <row r="17" spans="1:24">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row>
    <row r="18" spans="1:24">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row>
    <row r="19" spans="1:24">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row>
    <row r="20" spans="1:24">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row>
    <row r="21" spans="1:24" ht="15.75"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row>
    <row r="22" spans="1:24" ht="15.75"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row r="23" spans="1:24" ht="15.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row>
    <row r="24" spans="1:24" ht="15.75" customHeight="1">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5" spans="1:24" ht="15.75" customHeight="1">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row>
    <row r="26" spans="1:24" ht="15.75"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row>
    <row r="27" spans="1:24" ht="15.75" customHeight="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row>
    <row r="28" spans="1:24" ht="15.75" customHeight="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row>
    <row r="29" spans="1:24" ht="15.75" customHeight="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1:24" ht="15.75" customHeight="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row>
    <row r="31" spans="1:24" ht="15.75" customHeight="1">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row>
    <row r="32" spans="1:24" ht="15.75" customHeight="1">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row>
    <row r="33" spans="1:24" ht="15.75" customHeight="1">
      <c r="A33" s="159"/>
      <c r="E33" s="159"/>
      <c r="F33" s="159"/>
      <c r="G33" s="159"/>
      <c r="H33" s="159"/>
      <c r="I33" s="159"/>
      <c r="J33" s="159"/>
      <c r="K33" s="159"/>
      <c r="L33" s="159"/>
      <c r="M33" s="159"/>
      <c r="N33" s="159"/>
      <c r="O33" s="159"/>
      <c r="P33" s="159"/>
      <c r="Q33" s="159"/>
      <c r="R33" s="159"/>
      <c r="S33" s="159"/>
      <c r="T33" s="159"/>
      <c r="U33" s="159"/>
      <c r="V33" s="159"/>
      <c r="W33" s="159"/>
      <c r="X33" s="159"/>
    </row>
    <row r="34" spans="1:24" ht="15.75" customHeight="1">
      <c r="A34" s="159"/>
      <c r="B34" s="1" t="s">
        <v>456</v>
      </c>
      <c r="E34" s="159"/>
      <c r="F34" s="159"/>
      <c r="G34" s="159"/>
      <c r="H34" s="159"/>
      <c r="I34" s="159"/>
      <c r="J34" s="159"/>
      <c r="K34" s="159"/>
      <c r="L34" s="159"/>
      <c r="M34" s="159"/>
      <c r="N34" s="159"/>
      <c r="O34" s="159"/>
      <c r="P34" s="159"/>
      <c r="Q34" s="159"/>
      <c r="R34" s="159"/>
      <c r="S34" s="159"/>
      <c r="T34" s="159"/>
      <c r="U34" s="159"/>
      <c r="V34" s="159"/>
      <c r="W34" s="159"/>
      <c r="X34" s="159"/>
    </row>
    <row r="35" spans="1:24" ht="15.75" customHeight="1">
      <c r="A35" s="159"/>
      <c r="B35" s="1" t="s">
        <v>457</v>
      </c>
    </row>
    <row r="36" spans="1:24" ht="15.75" customHeight="1">
      <c r="A36" s="159"/>
    </row>
    <row r="37" spans="1:24" ht="15.75" customHeight="1">
      <c r="A37" s="159"/>
    </row>
    <row r="38" spans="1:24" ht="15.75" customHeight="1">
      <c r="A38" s="159"/>
    </row>
    <row r="39" spans="1:24" ht="15.75" customHeight="1">
      <c r="A39" s="159"/>
    </row>
    <row r="40" spans="1:24" ht="15.75" customHeight="1">
      <c r="A40" s="159"/>
    </row>
    <row r="41" spans="1:24" ht="15.75" customHeight="1">
      <c r="A41" s="159"/>
    </row>
    <row r="42" spans="1:24" ht="15.75" customHeight="1">
      <c r="A42" s="159"/>
    </row>
    <row r="43" spans="1:24" ht="15.75" customHeight="1">
      <c r="A43" s="159"/>
    </row>
    <row r="44" spans="1:24" ht="15.75" customHeight="1">
      <c r="A44" s="159"/>
    </row>
    <row r="45" spans="1:24" ht="15.75" customHeight="1">
      <c r="A45" s="159"/>
    </row>
    <row r="46" spans="1:24" ht="15.75" customHeight="1">
      <c r="A46" s="159"/>
    </row>
    <row r="47" spans="1:24" ht="15.75" customHeight="1">
      <c r="A47" s="159"/>
    </row>
    <row r="48" spans="1:24" ht="15.75" customHeight="1">
      <c r="A48" s="159"/>
    </row>
    <row r="49" spans="1:1" ht="15.75" customHeight="1">
      <c r="A49" s="159"/>
    </row>
    <row r="50" spans="1:1" ht="15.75" customHeight="1">
      <c r="A50" s="159"/>
    </row>
    <row r="51" spans="1:1" ht="15.75" customHeight="1">
      <c r="A51" s="159"/>
    </row>
    <row r="52" spans="1:1" ht="15.75" customHeight="1">
      <c r="A52" s="159"/>
    </row>
    <row r="53" spans="1:1" ht="15.75" customHeight="1">
      <c r="A53" s="159"/>
    </row>
    <row r="54" spans="1:1" ht="15.75" customHeight="1">
      <c r="A54" s="159"/>
    </row>
    <row r="55" spans="1:1" ht="15.75" customHeight="1">
      <c r="A55" s="159"/>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191"/>
      <c r="B1" s="290" t="s">
        <v>504</v>
      </c>
      <c r="C1" s="226"/>
      <c r="D1" s="226"/>
      <c r="E1" s="226"/>
      <c r="F1" s="227"/>
      <c r="G1" s="191"/>
      <c r="H1" s="191"/>
      <c r="I1" s="191"/>
      <c r="J1" s="191"/>
      <c r="K1" s="191"/>
      <c r="L1" s="191"/>
      <c r="M1" s="191"/>
      <c r="N1" s="191"/>
      <c r="O1" s="191"/>
      <c r="P1" s="191"/>
      <c r="Q1" s="191"/>
      <c r="R1" s="191"/>
      <c r="S1" s="191"/>
      <c r="T1" s="191"/>
      <c r="U1" s="191"/>
      <c r="V1" s="191"/>
      <c r="W1" s="191"/>
      <c r="X1" s="191"/>
      <c r="Y1" s="191"/>
      <c r="Z1" s="191"/>
    </row>
    <row r="2" spans="1:26" ht="12.75" customHeight="1">
      <c r="A2" s="191"/>
      <c r="B2" s="192"/>
      <c r="C2" s="192"/>
      <c r="D2" s="192"/>
      <c r="E2" s="192"/>
      <c r="F2" s="192"/>
      <c r="G2" s="191"/>
      <c r="H2" s="191"/>
      <c r="I2" s="191"/>
      <c r="J2" s="191"/>
      <c r="K2" s="191"/>
      <c r="L2" s="191"/>
      <c r="M2" s="191"/>
      <c r="N2" s="191"/>
      <c r="O2" s="191"/>
      <c r="P2" s="191"/>
      <c r="Q2" s="191"/>
      <c r="R2" s="191"/>
      <c r="S2" s="191"/>
      <c r="T2" s="191"/>
      <c r="U2" s="191"/>
      <c r="V2" s="191"/>
      <c r="W2" s="191"/>
      <c r="X2" s="191"/>
      <c r="Y2" s="191"/>
      <c r="Z2" s="191"/>
    </row>
    <row r="3" spans="1:26" ht="12.75" customHeight="1">
      <c r="A3" s="191"/>
      <c r="B3" s="291" t="s">
        <v>505</v>
      </c>
      <c r="C3" s="226"/>
      <c r="D3" s="292"/>
      <c r="E3" s="193" t="s">
        <v>83</v>
      </c>
      <c r="F3" s="194" t="s">
        <v>506</v>
      </c>
      <c r="G3" s="191"/>
      <c r="H3" s="191"/>
      <c r="I3" s="191"/>
      <c r="J3" s="191"/>
      <c r="K3" s="191"/>
      <c r="L3" s="191"/>
      <c r="M3" s="191"/>
      <c r="N3" s="191"/>
      <c r="O3" s="191"/>
      <c r="P3" s="191"/>
      <c r="Q3" s="191"/>
      <c r="R3" s="191"/>
      <c r="S3" s="191"/>
      <c r="T3" s="191"/>
      <c r="U3" s="191"/>
      <c r="V3" s="191"/>
      <c r="W3" s="191"/>
      <c r="X3" s="191"/>
      <c r="Y3" s="191"/>
      <c r="Z3" s="191"/>
    </row>
    <row r="4" spans="1:26" ht="12.75" customHeight="1">
      <c r="A4" s="191"/>
      <c r="B4" s="293" t="s">
        <v>507</v>
      </c>
      <c r="C4" s="296" t="s">
        <v>76</v>
      </c>
      <c r="D4" s="195" t="s">
        <v>94</v>
      </c>
      <c r="E4" s="196" t="s">
        <v>508</v>
      </c>
      <c r="F4" s="197">
        <v>0.25</v>
      </c>
      <c r="G4" s="191"/>
      <c r="H4" s="191"/>
      <c r="I4" s="191"/>
      <c r="J4" s="191"/>
      <c r="K4" s="191"/>
      <c r="L4" s="191"/>
      <c r="M4" s="191"/>
      <c r="N4" s="191"/>
      <c r="O4" s="191"/>
      <c r="P4" s="191"/>
      <c r="Q4" s="191"/>
      <c r="R4" s="191"/>
      <c r="S4" s="191"/>
      <c r="T4" s="191"/>
      <c r="U4" s="191"/>
      <c r="V4" s="191"/>
      <c r="W4" s="191"/>
      <c r="X4" s="191"/>
      <c r="Y4" s="191"/>
      <c r="Z4" s="191"/>
    </row>
    <row r="5" spans="1:26" ht="12.75" customHeight="1">
      <c r="A5" s="191"/>
      <c r="B5" s="294"/>
      <c r="C5" s="257"/>
      <c r="D5" s="198" t="s">
        <v>130</v>
      </c>
      <c r="E5" s="199" t="s">
        <v>509</v>
      </c>
      <c r="F5" s="200">
        <v>0.15</v>
      </c>
      <c r="G5" s="191"/>
      <c r="H5" s="191"/>
      <c r="I5" s="191"/>
      <c r="J5" s="191"/>
      <c r="K5" s="191"/>
      <c r="L5" s="191"/>
      <c r="M5" s="191"/>
      <c r="N5" s="191"/>
      <c r="O5" s="191"/>
      <c r="P5" s="191"/>
      <c r="Q5" s="191"/>
      <c r="R5" s="191"/>
      <c r="S5" s="191"/>
      <c r="T5" s="191"/>
      <c r="U5" s="191"/>
      <c r="V5" s="191"/>
      <c r="W5" s="191"/>
      <c r="X5" s="191"/>
      <c r="Y5" s="191"/>
      <c r="Z5" s="191"/>
    </row>
    <row r="6" spans="1:26" ht="12.75" customHeight="1">
      <c r="A6" s="191"/>
      <c r="B6" s="294"/>
      <c r="C6" s="258"/>
      <c r="D6" s="198" t="s">
        <v>171</v>
      </c>
      <c r="E6" s="199" t="s">
        <v>510</v>
      </c>
      <c r="F6" s="200">
        <v>0.1</v>
      </c>
      <c r="G6" s="191"/>
      <c r="H6" s="191"/>
      <c r="I6" s="191"/>
      <c r="J6" s="191"/>
      <c r="K6" s="191"/>
      <c r="L6" s="191"/>
      <c r="M6" s="191"/>
      <c r="N6" s="191"/>
      <c r="O6" s="191"/>
      <c r="P6" s="191"/>
      <c r="Q6" s="191"/>
      <c r="R6" s="191"/>
      <c r="S6" s="191"/>
      <c r="T6" s="191"/>
      <c r="U6" s="191"/>
      <c r="V6" s="191"/>
      <c r="W6" s="191"/>
      <c r="X6" s="191"/>
      <c r="Y6" s="191"/>
      <c r="Z6" s="191"/>
    </row>
    <row r="7" spans="1:26" ht="12.75" customHeight="1">
      <c r="A7" s="191"/>
      <c r="B7" s="294"/>
      <c r="C7" s="288" t="s">
        <v>77</v>
      </c>
      <c r="D7" s="198" t="s">
        <v>209</v>
      </c>
      <c r="E7" s="199" t="s">
        <v>511</v>
      </c>
      <c r="F7" s="200">
        <v>0.25</v>
      </c>
      <c r="G7" s="191"/>
      <c r="H7" s="191"/>
      <c r="I7" s="191"/>
      <c r="J7" s="191"/>
      <c r="K7" s="191"/>
      <c r="L7" s="191"/>
      <c r="M7" s="191"/>
      <c r="N7" s="191"/>
      <c r="O7" s="191"/>
      <c r="P7" s="191"/>
      <c r="Q7" s="191"/>
      <c r="R7" s="191"/>
      <c r="S7" s="191"/>
      <c r="T7" s="191"/>
      <c r="U7" s="191"/>
      <c r="V7" s="191"/>
      <c r="W7" s="191"/>
      <c r="X7" s="191"/>
      <c r="Y7" s="191"/>
      <c r="Z7" s="191"/>
    </row>
    <row r="8" spans="1:26" ht="12.75" customHeight="1">
      <c r="A8" s="191"/>
      <c r="B8" s="295"/>
      <c r="C8" s="258"/>
      <c r="D8" s="198" t="s">
        <v>95</v>
      </c>
      <c r="E8" s="199" t="s">
        <v>512</v>
      </c>
      <c r="F8" s="200">
        <v>0.15</v>
      </c>
      <c r="G8" s="191"/>
      <c r="H8" s="191"/>
      <c r="I8" s="191"/>
      <c r="J8" s="191"/>
      <c r="K8" s="191"/>
      <c r="L8" s="191"/>
      <c r="M8" s="191"/>
      <c r="N8" s="191"/>
      <c r="O8" s="191"/>
      <c r="P8" s="191"/>
      <c r="Q8" s="191"/>
      <c r="R8" s="191"/>
      <c r="S8" s="191"/>
      <c r="T8" s="191"/>
      <c r="U8" s="191"/>
      <c r="V8" s="191"/>
      <c r="W8" s="191"/>
      <c r="X8" s="191"/>
      <c r="Y8" s="191"/>
      <c r="Z8" s="191"/>
    </row>
    <row r="9" spans="1:26" ht="12.75" customHeight="1">
      <c r="A9" s="191"/>
      <c r="B9" s="297" t="s">
        <v>513</v>
      </c>
      <c r="C9" s="288" t="s">
        <v>79</v>
      </c>
      <c r="D9" s="198" t="s">
        <v>96</v>
      </c>
      <c r="E9" s="199" t="s">
        <v>514</v>
      </c>
      <c r="F9" s="201" t="s">
        <v>515</v>
      </c>
      <c r="G9" s="191"/>
      <c r="H9" s="191"/>
      <c r="I9" s="191"/>
      <c r="J9" s="191"/>
      <c r="K9" s="191"/>
      <c r="L9" s="191"/>
      <c r="M9" s="191"/>
      <c r="N9" s="191"/>
      <c r="O9" s="191"/>
      <c r="P9" s="191"/>
      <c r="Q9" s="191"/>
      <c r="R9" s="191"/>
      <c r="S9" s="191"/>
      <c r="T9" s="191"/>
      <c r="U9" s="191"/>
      <c r="V9" s="191"/>
      <c r="W9" s="191"/>
      <c r="X9" s="191"/>
      <c r="Y9" s="191"/>
      <c r="Z9" s="191"/>
    </row>
    <row r="10" spans="1:26" ht="12.75" customHeight="1">
      <c r="A10" s="191"/>
      <c r="B10" s="294"/>
      <c r="C10" s="258"/>
      <c r="D10" s="198" t="s">
        <v>341</v>
      </c>
      <c r="E10" s="199" t="s">
        <v>516</v>
      </c>
      <c r="F10" s="201" t="s">
        <v>515</v>
      </c>
      <c r="G10" s="191"/>
      <c r="H10" s="191"/>
      <c r="I10" s="191"/>
      <c r="J10" s="191"/>
      <c r="K10" s="191"/>
      <c r="L10" s="191"/>
      <c r="M10" s="191"/>
      <c r="N10" s="191"/>
      <c r="O10" s="191"/>
      <c r="P10" s="191"/>
      <c r="Q10" s="191"/>
      <c r="R10" s="191"/>
      <c r="S10" s="191"/>
      <c r="T10" s="191"/>
      <c r="U10" s="191"/>
      <c r="V10" s="191"/>
      <c r="W10" s="191"/>
      <c r="X10" s="191"/>
      <c r="Y10" s="191"/>
      <c r="Z10" s="191"/>
    </row>
    <row r="11" spans="1:26" ht="12.75" customHeight="1">
      <c r="A11" s="191"/>
      <c r="B11" s="294"/>
      <c r="C11" s="288" t="s">
        <v>80</v>
      </c>
      <c r="D11" s="198" t="s">
        <v>97</v>
      </c>
      <c r="E11" s="199" t="s">
        <v>517</v>
      </c>
      <c r="F11" s="201" t="s">
        <v>515</v>
      </c>
      <c r="G11" s="191"/>
      <c r="H11" s="191"/>
      <c r="I11" s="191"/>
      <c r="J11" s="191"/>
      <c r="K11" s="191"/>
      <c r="L11" s="191"/>
      <c r="M11" s="191"/>
      <c r="N11" s="191"/>
      <c r="O11" s="191"/>
      <c r="P11" s="191"/>
      <c r="Q11" s="191"/>
      <c r="R11" s="191"/>
      <c r="S11" s="191"/>
      <c r="T11" s="191"/>
      <c r="U11" s="191"/>
      <c r="V11" s="191"/>
      <c r="W11" s="191"/>
      <c r="X11" s="191"/>
      <c r="Y11" s="191"/>
      <c r="Z11" s="191"/>
    </row>
    <row r="12" spans="1:26" ht="12.75" customHeight="1">
      <c r="A12" s="191"/>
      <c r="B12" s="294"/>
      <c r="C12" s="258"/>
      <c r="D12" s="198" t="s">
        <v>172</v>
      </c>
      <c r="E12" s="199" t="s">
        <v>518</v>
      </c>
      <c r="F12" s="201" t="s">
        <v>515</v>
      </c>
      <c r="G12" s="191"/>
      <c r="H12" s="191"/>
      <c r="I12" s="191"/>
      <c r="J12" s="191"/>
      <c r="K12" s="191"/>
      <c r="L12" s="191"/>
      <c r="M12" s="191"/>
      <c r="N12" s="191"/>
      <c r="O12" s="191"/>
      <c r="P12" s="191"/>
      <c r="Q12" s="191"/>
      <c r="R12" s="191"/>
      <c r="S12" s="191"/>
      <c r="T12" s="191"/>
      <c r="U12" s="191"/>
      <c r="V12" s="191"/>
      <c r="W12" s="191"/>
      <c r="X12" s="191"/>
      <c r="Y12" s="191"/>
      <c r="Z12" s="191"/>
    </row>
    <row r="13" spans="1:26" ht="12.75" customHeight="1">
      <c r="A13" s="191"/>
      <c r="B13" s="294"/>
      <c r="C13" s="288" t="s">
        <v>81</v>
      </c>
      <c r="D13" s="198" t="s">
        <v>98</v>
      </c>
      <c r="E13" s="199" t="s">
        <v>519</v>
      </c>
      <c r="F13" s="201" t="s">
        <v>515</v>
      </c>
      <c r="G13" s="191"/>
      <c r="H13" s="191"/>
      <c r="I13" s="191"/>
      <c r="J13" s="191"/>
      <c r="K13" s="191"/>
      <c r="L13" s="191"/>
      <c r="M13" s="191"/>
      <c r="N13" s="191"/>
      <c r="O13" s="191"/>
      <c r="P13" s="191"/>
      <c r="Q13" s="191"/>
      <c r="R13" s="191"/>
      <c r="S13" s="191"/>
      <c r="T13" s="191"/>
      <c r="U13" s="191"/>
      <c r="V13" s="191"/>
      <c r="W13" s="191"/>
      <c r="X13" s="191"/>
      <c r="Y13" s="191"/>
      <c r="Z13" s="191"/>
    </row>
    <row r="14" spans="1:26" ht="12.75" customHeight="1">
      <c r="A14" s="191"/>
      <c r="B14" s="298"/>
      <c r="C14" s="289"/>
      <c r="D14" s="202" t="s">
        <v>342</v>
      </c>
      <c r="E14" s="203" t="s">
        <v>520</v>
      </c>
      <c r="F14" s="204" t="s">
        <v>515</v>
      </c>
      <c r="G14" s="191"/>
      <c r="H14" s="191"/>
      <c r="I14" s="191"/>
      <c r="J14" s="191"/>
      <c r="K14" s="191"/>
      <c r="L14" s="191"/>
      <c r="M14" s="191"/>
      <c r="N14" s="191"/>
      <c r="O14" s="191"/>
      <c r="P14" s="191"/>
      <c r="Q14" s="191"/>
      <c r="R14" s="191"/>
      <c r="S14" s="191"/>
      <c r="T14" s="191"/>
      <c r="U14" s="191"/>
      <c r="V14" s="191"/>
      <c r="W14" s="191"/>
      <c r="X14" s="191"/>
      <c r="Y14" s="191"/>
      <c r="Z14" s="191"/>
    </row>
    <row r="15" spans="1:26" ht="49.5" customHeight="1">
      <c r="A15" s="191"/>
      <c r="B15" s="287" t="s">
        <v>521</v>
      </c>
      <c r="C15" s="239"/>
      <c r="D15" s="239"/>
      <c r="E15" s="239"/>
      <c r="F15" s="240"/>
      <c r="G15" s="191"/>
      <c r="H15" s="191"/>
      <c r="I15" s="191"/>
      <c r="J15" s="191"/>
      <c r="K15" s="191"/>
      <c r="L15" s="191"/>
      <c r="M15" s="191"/>
      <c r="N15" s="191"/>
      <c r="O15" s="191"/>
      <c r="P15" s="191"/>
      <c r="Q15" s="191"/>
      <c r="R15" s="191"/>
      <c r="S15" s="191"/>
      <c r="T15" s="191"/>
      <c r="U15" s="191"/>
      <c r="V15" s="191"/>
      <c r="W15" s="191"/>
      <c r="X15" s="191"/>
      <c r="Y15" s="191"/>
      <c r="Z15" s="191"/>
    </row>
    <row r="16" spans="1:26" ht="27" customHeight="1">
      <c r="A16" s="205"/>
      <c r="B16" s="206"/>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row>
    <row r="17" spans="1:26" ht="12.75" customHeight="1">
      <c r="A17" s="20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row>
    <row r="18" spans="1:26" ht="12.75" customHeight="1">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row>
    <row r="19" spans="1:26" ht="12.75" customHeight="1">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row>
    <row r="20" spans="1:26" ht="12.75" customHeight="1">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row>
    <row r="21" spans="1:26" ht="12.75"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row>
    <row r="22" spans="1:26" ht="12.7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row>
    <row r="23" spans="1:26" ht="12.7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row>
    <row r="24" spans="1:26" ht="12.75" customHeight="1">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row>
    <row r="25" spans="1:26" ht="12.75" customHeight="1">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row>
    <row r="26" spans="1:26" ht="12.75" customHeight="1">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row>
    <row r="27" spans="1:26" ht="12.75" customHeight="1">
      <c r="A27" s="20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row>
    <row r="28" spans="1:26" ht="12.75" customHeight="1">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row>
    <row r="29" spans="1:26" ht="12.75" customHeight="1">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row>
    <row r="30" spans="1:26" ht="12.75" customHeight="1">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row>
    <row r="31" spans="1:26" ht="12.75" customHeight="1">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row>
    <row r="32" spans="1:26" ht="12.75" customHeight="1">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row>
    <row r="33" spans="1:26" ht="12.75" customHeight="1">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row>
    <row r="34" spans="1:26" ht="12.75" customHeight="1">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ht="12.75" customHeight="1">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row>
    <row r="36" spans="1:26" ht="12.75" customHeight="1">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row r="37" spans="1:26" ht="12.75"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row>
    <row r="38" spans="1:26" ht="12.75" customHeight="1">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ht="12.75" customHeight="1">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row>
    <row r="40" spans="1:26" ht="12.75" customHeight="1">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row>
    <row r="41" spans="1:26" ht="12.75" customHeight="1">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6" ht="12.75" customHeight="1">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row>
    <row r="43" spans="1:26" ht="12.75" customHeight="1">
      <c r="A43" s="205"/>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row>
    <row r="44" spans="1:26" ht="12.75" customHeight="1">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row>
    <row r="45" spans="1:26" ht="12.75" customHeight="1">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row>
    <row r="46" spans="1:26" ht="12.75" customHeight="1">
      <c r="A46" s="20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row>
    <row r="47" spans="1:26" ht="12.75" customHeight="1">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6" ht="12.75" customHeight="1">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row>
    <row r="49" spans="1:26" ht="12.75" customHeight="1">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row>
    <row r="50" spans="1:26" ht="12.75" customHeight="1">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row>
    <row r="51" spans="1:26" ht="12.75" customHeight="1">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row>
    <row r="52" spans="1:26" ht="12.75" customHeight="1">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row>
    <row r="53" spans="1:26" ht="12.75" customHeight="1">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row>
    <row r="54" spans="1:26" ht="12.75" customHeight="1">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row>
    <row r="55" spans="1:26" ht="12.75" customHeight="1">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row>
    <row r="56" spans="1:26" ht="12.75" customHeight="1">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row>
    <row r="57" spans="1:26" ht="12.75" customHeight="1">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row>
    <row r="58" spans="1:26" ht="12.75" customHeight="1">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row>
    <row r="59" spans="1:26" ht="12.75" customHeight="1">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row>
    <row r="60" spans="1:26" ht="12.75" customHeight="1">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row>
    <row r="61" spans="1:26" ht="12.75" customHeight="1">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row>
    <row r="62" spans="1:26" ht="12.75" customHeight="1">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row>
    <row r="63" spans="1:26" ht="12.75" customHeight="1">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row>
    <row r="64" spans="1:26" ht="12.75" customHeight="1">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row>
    <row r="65" spans="1:26" ht="12.75" customHeight="1">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row>
    <row r="66" spans="1:26" ht="12.75" customHeight="1">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row>
    <row r="67" spans="1:26" ht="12.75" customHeight="1">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row>
    <row r="68" spans="1:26" ht="12.75" customHeight="1">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row>
    <row r="69" spans="1:26" ht="12.75" customHeight="1">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row>
    <row r="70" spans="1:26" ht="12.75" customHeight="1">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row>
    <row r="71" spans="1:26" ht="12.75" customHeight="1">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row>
    <row r="72" spans="1:26" ht="12.75" customHeight="1">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row>
    <row r="73" spans="1:26" ht="12.75" customHeight="1">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row>
    <row r="74" spans="1:26" ht="12.75" customHeight="1">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row>
    <row r="75" spans="1:26" ht="12.75"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row>
    <row r="76" spans="1:26" ht="12.75" customHeight="1">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row>
    <row r="77" spans="1:26" ht="12.75" customHeight="1">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row>
    <row r="78" spans="1:26" ht="12.75" customHeight="1">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row>
    <row r="79" spans="1:26" ht="12.75" customHeight="1">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row>
    <row r="80" spans="1:26" ht="12.75" customHeight="1">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row>
    <row r="81" spans="1:26" ht="12.75" customHeight="1">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row>
    <row r="82" spans="1:26" ht="12.75" customHeight="1">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row>
    <row r="83" spans="1:26" ht="12.75" customHeight="1">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row>
    <row r="84" spans="1:26" ht="12.75" customHeight="1">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row>
    <row r="85" spans="1:26" ht="12.75" customHeight="1">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row>
    <row r="86" spans="1:26" ht="12.75" customHeight="1">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row>
    <row r="87" spans="1:26" ht="12.75" customHeight="1">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row>
    <row r="88" spans="1:26" ht="12.75" customHeight="1">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row>
    <row r="89" spans="1:26" ht="12.75" customHeight="1">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row>
    <row r="90" spans="1:26" ht="12.75" customHeight="1">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row>
    <row r="91" spans="1:26" ht="12.75"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row>
    <row r="92" spans="1:26" ht="12.75" customHeight="1">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row>
    <row r="93" spans="1:26" ht="12.7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row>
    <row r="94" spans="1:26" ht="12.7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row>
    <row r="95" spans="1:26" ht="12.75" customHeight="1">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row>
    <row r="96" spans="1:26" ht="12.75" customHeight="1">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row>
    <row r="97" spans="1:26" ht="12.75" customHeight="1">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row>
    <row r="98" spans="1:26" ht="12.75" customHeight="1">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row>
    <row r="99" spans="1:26" ht="12.75" customHeigh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row>
    <row r="100" spans="1:26" ht="12.7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row>
    <row r="101" spans="1:26" ht="12.75" customHeight="1">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row>
    <row r="102" spans="1:26" ht="12.75" customHeight="1">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row>
    <row r="103" spans="1:26" ht="12.75" customHeight="1">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row>
    <row r="104" spans="1:26" ht="12.75" customHeight="1">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row>
    <row r="105" spans="1:26" ht="12.75" customHeight="1">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row>
    <row r="106" spans="1:26" ht="12.75" customHeight="1">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row>
    <row r="107" spans="1:26" ht="12.75" customHeight="1">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row>
    <row r="108" spans="1:26" ht="12.75" customHeight="1">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row>
    <row r="109" spans="1:26" ht="12.75" customHeight="1">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row>
    <row r="110" spans="1:26" ht="12.75" customHeight="1">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row>
    <row r="111" spans="1:26" ht="12.75" customHeight="1">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row>
    <row r="112" spans="1:26" ht="12.75" customHeight="1">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row>
    <row r="113" spans="1:26" ht="12.75" customHeight="1">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row>
    <row r="114" spans="1:26" ht="12.75" customHeight="1">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row>
    <row r="115" spans="1:26" ht="12.75" customHeight="1">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row>
    <row r="116" spans="1:26" ht="12.75" customHeight="1">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row>
    <row r="117" spans="1:26" ht="12.75" customHeight="1">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row>
    <row r="118" spans="1:26" ht="12.75" customHeight="1">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row>
    <row r="119" spans="1:26" ht="12.75" customHeight="1">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row>
    <row r="120" spans="1:26" ht="12.75" customHeight="1">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row>
    <row r="121" spans="1:26" ht="12.75" customHeight="1">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row>
    <row r="122" spans="1:26" ht="12.75" customHeight="1">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row>
    <row r="123" spans="1:26" ht="12.75" customHeight="1">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row>
    <row r="124" spans="1:26" ht="12.75" customHeight="1">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row>
    <row r="125" spans="1:26" ht="12.75" customHeight="1">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row>
    <row r="126" spans="1:26" ht="12.75" customHeight="1">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row>
    <row r="127" spans="1:26" ht="12.75" customHeight="1">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row>
    <row r="128" spans="1:26" ht="12.75" customHeight="1">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row>
    <row r="129" spans="1:26" ht="12.75" customHeight="1">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row>
    <row r="130" spans="1:26" ht="12.7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row>
    <row r="131" spans="1:26" ht="12.75" customHeight="1">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row>
    <row r="132" spans="1:26" ht="12.75" customHeight="1">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row>
    <row r="133" spans="1:26" ht="12.75" customHeight="1">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row>
    <row r="134" spans="1:26" ht="12.75" customHeight="1">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row>
    <row r="135" spans="1:26" ht="12.75" customHeight="1">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row>
    <row r="136" spans="1:26" ht="12.75" customHeight="1">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row>
    <row r="137" spans="1:26" ht="12.75" customHeight="1">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row>
    <row r="138" spans="1:26" ht="12.75" customHeight="1">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row>
    <row r="139" spans="1:26" ht="12.75" customHeight="1">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row>
    <row r="140" spans="1:26" ht="12.75" customHeight="1">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row>
    <row r="141" spans="1:26" ht="12.75" customHeight="1">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row>
    <row r="142" spans="1:26" ht="12.75" customHeight="1">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row>
    <row r="143" spans="1:26" ht="12.75" customHeight="1">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row>
    <row r="144" spans="1:26" ht="12.75" customHeight="1">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row>
    <row r="145" spans="1:26" ht="12.75" customHeight="1">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row>
    <row r="146" spans="1:26" ht="12.75" customHeight="1">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row>
    <row r="147" spans="1:26" ht="12.75" customHeight="1">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row>
    <row r="148" spans="1:26" ht="12.75" customHeight="1">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row>
    <row r="149" spans="1:26" ht="12.75" customHeight="1">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row>
    <row r="150" spans="1:26" ht="12.75" customHeight="1">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row>
    <row r="151" spans="1:26" ht="12.75" customHeight="1">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row>
    <row r="152" spans="1:26" ht="12.75" customHeight="1">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row>
    <row r="153" spans="1:26" ht="12.75" customHeight="1">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row>
    <row r="154" spans="1:26" ht="12.75" customHeight="1">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row>
    <row r="155" spans="1:26" ht="12.75" customHeight="1">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row>
    <row r="156" spans="1:26" ht="12.75" customHeight="1">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row>
    <row r="157" spans="1:26" ht="12.75" customHeight="1">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row>
    <row r="158" spans="1:26" ht="12.75" customHeight="1">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row>
    <row r="159" spans="1:26" ht="12.75" customHeight="1">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row>
    <row r="160" spans="1:26" ht="12.75" customHeight="1">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row>
    <row r="161" spans="1:26" ht="12.75" customHeight="1">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row>
    <row r="162" spans="1:26" ht="12.75" customHeight="1">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row>
    <row r="163" spans="1:26" ht="12.75" customHeight="1">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row>
    <row r="164" spans="1:26" ht="12.75" customHeight="1">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row>
    <row r="165" spans="1:26" ht="12.75" customHeight="1">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row>
    <row r="166" spans="1:26" ht="12.75" customHeight="1">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row>
    <row r="167" spans="1:26" ht="12.75" customHeight="1">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row>
    <row r="168" spans="1:26" ht="12.75" customHeight="1">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row>
    <row r="169" spans="1:26" ht="12.75" customHeight="1">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row>
    <row r="170" spans="1:26" ht="12.75" customHeight="1">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row>
    <row r="171" spans="1:26" ht="12.75" customHeight="1">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row>
    <row r="172" spans="1:26" ht="12.75" customHeight="1">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row>
    <row r="173" spans="1:26" ht="12.75" customHeight="1">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row>
    <row r="174" spans="1:26" ht="12.75" customHeight="1">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row>
    <row r="175" spans="1:26" ht="12.75" customHeight="1">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row>
    <row r="176" spans="1:26" ht="12.75" customHeight="1">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row>
    <row r="177" spans="1:26" ht="12.75" customHeight="1">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row>
    <row r="178" spans="1:26" ht="12.75" customHeight="1">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row>
    <row r="179" spans="1:26" ht="12.75" customHeight="1">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row>
    <row r="180" spans="1:26" ht="12.75" customHeight="1">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row>
    <row r="181" spans="1:26" ht="12.75" customHeight="1">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row>
    <row r="182" spans="1:26" ht="12.75" customHeight="1">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row>
    <row r="183" spans="1:26" ht="12.75" customHeight="1">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row>
    <row r="184" spans="1:26" ht="12.75" customHeight="1">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row>
    <row r="185" spans="1:26" ht="12.75" customHeight="1">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row>
    <row r="186" spans="1:26" ht="12.75" customHeight="1">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row>
    <row r="187" spans="1:26" ht="12.75" customHeight="1">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row>
    <row r="188" spans="1:26" ht="12.75" customHeight="1">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row>
    <row r="189" spans="1:26" ht="12.75" customHeight="1">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row>
    <row r="190" spans="1:26" ht="12.75" customHeight="1">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row>
    <row r="191" spans="1:26" ht="12.75" customHeight="1">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row>
    <row r="192" spans="1:26" ht="12.75" customHeight="1">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row>
    <row r="193" spans="1:26" ht="12.75" customHeight="1">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row>
    <row r="194" spans="1:26" ht="12.75" customHeight="1">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row>
    <row r="195" spans="1:26" ht="12.75" customHeight="1">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row>
    <row r="196" spans="1:26" ht="12.75" customHeight="1">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row>
    <row r="197" spans="1:26" ht="12.75" customHeight="1">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row>
    <row r="198" spans="1:26" ht="12.75" customHeight="1">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row>
    <row r="199" spans="1:26" ht="12.75" customHeight="1">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row>
    <row r="200" spans="1:26" ht="12.75" customHeight="1">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row>
    <row r="201" spans="1:26" ht="12.75" customHeight="1">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row>
    <row r="202" spans="1:26" ht="12.75" customHeight="1">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row>
    <row r="203" spans="1:26" ht="12.75" customHeight="1">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row>
    <row r="204" spans="1:26" ht="12.75" customHeight="1">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row>
    <row r="205" spans="1:26" ht="12.75" customHeight="1">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row>
    <row r="206" spans="1:26" ht="12.75" customHeight="1">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row>
    <row r="207" spans="1:26" ht="12.75" customHeight="1">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row>
    <row r="208" spans="1:26" ht="12.75" customHeight="1">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row>
    <row r="209" spans="1:26" ht="12.75" customHeight="1">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row>
    <row r="210" spans="1:26" ht="12.75" customHeight="1">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row>
    <row r="211" spans="1:26" ht="12.75" customHeight="1">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row>
    <row r="212" spans="1:26" ht="12.75" customHeight="1">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row>
    <row r="213" spans="1:26" ht="12.75" customHeight="1">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row>
    <row r="214" spans="1:26" ht="12.75" customHeight="1">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row>
    <row r="215" spans="1:26" ht="12.75" customHeight="1">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row>
    <row r="216" spans="1:26" ht="12.75" customHeight="1">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row>
    <row r="217" spans="1:26" ht="12.75" customHeight="1">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row>
    <row r="218" spans="1:26" ht="12.75" customHeight="1">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row>
    <row r="219" spans="1:26" ht="12.75" customHeight="1">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row>
    <row r="220" spans="1:26" ht="12.75" customHeight="1">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cols>
    <col min="1" max="6" width="10.7109375" customWidth="1"/>
  </cols>
  <sheetData>
    <row r="2" spans="2:5">
      <c r="B2" s="1" t="s">
        <v>322</v>
      </c>
      <c r="E2" s="1" t="s">
        <v>238</v>
      </c>
    </row>
    <row r="3" spans="2:5">
      <c r="B3" s="1" t="s">
        <v>522</v>
      </c>
      <c r="E3" s="1" t="s">
        <v>118</v>
      </c>
    </row>
    <row r="4" spans="2:5">
      <c r="B4" s="1" t="s">
        <v>523</v>
      </c>
      <c r="E4" s="1" t="s">
        <v>87</v>
      </c>
    </row>
    <row r="5" spans="2:5">
      <c r="B5" s="1" t="s">
        <v>99</v>
      </c>
    </row>
    <row r="8" spans="2:5">
      <c r="B8" s="1" t="s">
        <v>524</v>
      </c>
    </row>
    <row r="9" spans="2:5">
      <c r="B9" s="1" t="s">
        <v>525</v>
      </c>
    </row>
    <row r="10" spans="2:5">
      <c r="B10" s="1" t="s">
        <v>526</v>
      </c>
    </row>
    <row r="13" spans="2:5">
      <c r="B13" s="1" t="s">
        <v>259</v>
      </c>
    </row>
    <row r="14" spans="2:5">
      <c r="B14" s="1" t="s">
        <v>91</v>
      </c>
    </row>
    <row r="15" spans="2:5">
      <c r="B15" s="1" t="s">
        <v>372</v>
      </c>
    </row>
    <row r="16" spans="2:5">
      <c r="B16" s="1" t="s">
        <v>143</v>
      </c>
    </row>
    <row r="17" spans="2:2">
      <c r="B17" s="1" t="s">
        <v>339</v>
      </c>
    </row>
    <row r="18" spans="2:2">
      <c r="B18" s="1" t="s">
        <v>12</v>
      </c>
    </row>
    <row r="19" spans="2:2">
      <c r="B19" s="1" t="s">
        <v>206</v>
      </c>
    </row>
    <row r="20" spans="2:2">
      <c r="B20" s="1" t="s">
        <v>527</v>
      </c>
    </row>
    <row r="21" spans="2:2" ht="15.75" customHeight="1">
      <c r="B21" s="1" t="s">
        <v>320</v>
      </c>
    </row>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32.85546875" customWidth="1"/>
    <col min="2" max="6" width="11.42578125" customWidth="1"/>
    <col min="7" max="21" width="10.7109375" customWidth="1"/>
  </cols>
  <sheetData>
    <row r="1" spans="1:21" ht="12.75" customHeight="1">
      <c r="A1" s="207"/>
      <c r="B1" s="207"/>
      <c r="C1" s="207"/>
      <c r="D1" s="207"/>
      <c r="E1" s="207"/>
      <c r="F1" s="207"/>
      <c r="G1" s="207"/>
      <c r="H1" s="207"/>
      <c r="I1" s="207"/>
      <c r="J1" s="207"/>
      <c r="K1" s="207"/>
      <c r="L1" s="207"/>
      <c r="M1" s="207"/>
      <c r="N1" s="207"/>
      <c r="O1" s="207"/>
      <c r="P1" s="207"/>
      <c r="Q1" s="207"/>
      <c r="R1" s="207"/>
      <c r="S1" s="207"/>
      <c r="T1" s="207"/>
      <c r="U1" s="207"/>
    </row>
    <row r="2" spans="1:21" ht="12.75" customHeight="1">
      <c r="A2" s="207"/>
      <c r="B2" s="207"/>
      <c r="C2" s="207"/>
      <c r="D2" s="207"/>
      <c r="E2" s="207"/>
      <c r="F2" s="207"/>
      <c r="G2" s="207"/>
      <c r="H2" s="207"/>
      <c r="I2" s="207"/>
      <c r="J2" s="207"/>
      <c r="K2" s="207"/>
      <c r="L2" s="207"/>
      <c r="M2" s="207"/>
      <c r="N2" s="207"/>
      <c r="O2" s="207"/>
      <c r="P2" s="207"/>
      <c r="Q2" s="207"/>
      <c r="R2" s="207"/>
      <c r="S2" s="207"/>
      <c r="T2" s="207"/>
      <c r="U2" s="207"/>
    </row>
    <row r="3" spans="1:21" ht="12.75" customHeight="1">
      <c r="A3" s="208" t="s">
        <v>94</v>
      </c>
      <c r="B3" s="207"/>
      <c r="C3" s="207"/>
      <c r="D3" s="207"/>
      <c r="E3" s="207"/>
      <c r="F3" s="207"/>
      <c r="G3" s="207"/>
      <c r="H3" s="207"/>
      <c r="I3" s="207"/>
      <c r="J3" s="207"/>
      <c r="K3" s="207"/>
      <c r="L3" s="207"/>
      <c r="M3" s="207"/>
      <c r="N3" s="207"/>
      <c r="O3" s="207"/>
      <c r="P3" s="207"/>
      <c r="Q3" s="207"/>
      <c r="R3" s="207"/>
      <c r="S3" s="207"/>
      <c r="T3" s="207"/>
      <c r="U3" s="207"/>
    </row>
    <row r="4" spans="1:21" ht="12.75" customHeight="1">
      <c r="A4" s="208" t="s">
        <v>130</v>
      </c>
      <c r="B4" s="207"/>
      <c r="C4" s="207"/>
      <c r="D4" s="207"/>
      <c r="E4" s="207"/>
      <c r="F4" s="207"/>
      <c r="G4" s="207"/>
      <c r="H4" s="207"/>
      <c r="I4" s="207"/>
      <c r="J4" s="207"/>
      <c r="K4" s="207"/>
      <c r="L4" s="207"/>
      <c r="M4" s="207"/>
      <c r="N4" s="207"/>
      <c r="O4" s="207"/>
      <c r="P4" s="207"/>
      <c r="Q4" s="207"/>
      <c r="R4" s="207"/>
      <c r="S4" s="207"/>
      <c r="T4" s="207"/>
      <c r="U4" s="207"/>
    </row>
    <row r="5" spans="1:21" ht="12.75" customHeight="1">
      <c r="A5" s="208" t="s">
        <v>171</v>
      </c>
      <c r="B5" s="207"/>
      <c r="C5" s="207"/>
      <c r="D5" s="207"/>
      <c r="E5" s="207"/>
      <c r="F5" s="207"/>
      <c r="G5" s="207"/>
      <c r="H5" s="207"/>
      <c r="I5" s="207"/>
      <c r="J5" s="207"/>
      <c r="K5" s="207"/>
      <c r="L5" s="207"/>
      <c r="M5" s="207"/>
      <c r="N5" s="207"/>
      <c r="O5" s="207"/>
      <c r="P5" s="207"/>
      <c r="Q5" s="207"/>
      <c r="R5" s="207"/>
      <c r="S5" s="207"/>
      <c r="T5" s="207"/>
      <c r="U5" s="207"/>
    </row>
    <row r="6" spans="1:21" ht="12.75" customHeight="1">
      <c r="A6" s="208" t="s">
        <v>209</v>
      </c>
      <c r="B6" s="207"/>
      <c r="C6" s="207"/>
      <c r="D6" s="207"/>
      <c r="E6" s="207"/>
      <c r="F6" s="207"/>
      <c r="G6" s="207"/>
      <c r="H6" s="207"/>
      <c r="I6" s="207"/>
      <c r="J6" s="207"/>
      <c r="K6" s="207"/>
      <c r="L6" s="207"/>
      <c r="M6" s="207"/>
      <c r="N6" s="207"/>
      <c r="O6" s="207"/>
      <c r="P6" s="207"/>
      <c r="Q6" s="207"/>
      <c r="R6" s="207"/>
      <c r="S6" s="207"/>
      <c r="T6" s="207"/>
      <c r="U6" s="207"/>
    </row>
    <row r="7" spans="1:21" ht="12.75" customHeight="1">
      <c r="A7" s="208" t="s">
        <v>95</v>
      </c>
      <c r="B7" s="207"/>
      <c r="C7" s="207"/>
      <c r="D7" s="207"/>
      <c r="E7" s="207"/>
      <c r="F7" s="207"/>
      <c r="G7" s="207"/>
      <c r="H7" s="207"/>
      <c r="I7" s="207"/>
      <c r="J7" s="207"/>
      <c r="K7" s="207"/>
      <c r="L7" s="207"/>
      <c r="M7" s="207"/>
      <c r="N7" s="207"/>
      <c r="O7" s="207"/>
      <c r="P7" s="207"/>
      <c r="Q7" s="207"/>
      <c r="R7" s="207"/>
      <c r="S7" s="207"/>
      <c r="T7" s="207"/>
      <c r="U7" s="207"/>
    </row>
    <row r="8" spans="1:21" ht="12.75" customHeight="1">
      <c r="A8" s="208" t="s">
        <v>96</v>
      </c>
      <c r="B8" s="207"/>
      <c r="C8" s="207"/>
      <c r="D8" s="207"/>
      <c r="E8" s="207"/>
      <c r="F8" s="207"/>
      <c r="G8" s="207"/>
      <c r="H8" s="207"/>
      <c r="I8" s="207"/>
      <c r="J8" s="207"/>
      <c r="K8" s="207"/>
      <c r="L8" s="207"/>
      <c r="M8" s="207"/>
      <c r="N8" s="207"/>
      <c r="O8" s="207"/>
      <c r="P8" s="207"/>
      <c r="Q8" s="207"/>
      <c r="R8" s="207"/>
      <c r="S8" s="207"/>
      <c r="T8" s="207"/>
      <c r="U8" s="207"/>
    </row>
    <row r="9" spans="1:21" ht="12.75" customHeight="1">
      <c r="A9" s="208" t="s">
        <v>341</v>
      </c>
      <c r="B9" s="207"/>
      <c r="C9" s="207"/>
      <c r="D9" s="207"/>
      <c r="E9" s="207"/>
      <c r="F9" s="207"/>
      <c r="G9" s="207"/>
      <c r="H9" s="207"/>
      <c r="I9" s="207"/>
      <c r="J9" s="207"/>
      <c r="K9" s="207"/>
      <c r="L9" s="207"/>
      <c r="M9" s="207"/>
      <c r="N9" s="207"/>
      <c r="O9" s="207"/>
      <c r="P9" s="207"/>
      <c r="Q9" s="207"/>
      <c r="R9" s="207"/>
      <c r="S9" s="207"/>
      <c r="T9" s="207"/>
      <c r="U9" s="207"/>
    </row>
    <row r="10" spans="1:21" ht="12.75" customHeight="1">
      <c r="A10" s="208" t="s">
        <v>97</v>
      </c>
      <c r="B10" s="207"/>
      <c r="C10" s="207"/>
      <c r="D10" s="207"/>
      <c r="E10" s="207"/>
      <c r="F10" s="207"/>
      <c r="G10" s="207"/>
      <c r="H10" s="207"/>
      <c r="I10" s="207"/>
      <c r="J10" s="207"/>
      <c r="K10" s="207"/>
      <c r="L10" s="207"/>
      <c r="M10" s="207"/>
      <c r="N10" s="207"/>
      <c r="O10" s="207"/>
      <c r="P10" s="207"/>
      <c r="Q10" s="207"/>
      <c r="R10" s="207"/>
      <c r="S10" s="207"/>
      <c r="T10" s="207"/>
      <c r="U10" s="207"/>
    </row>
    <row r="11" spans="1:21" ht="12.75" customHeight="1">
      <c r="A11" s="208" t="s">
        <v>172</v>
      </c>
      <c r="B11" s="207"/>
      <c r="C11" s="207"/>
      <c r="D11" s="207"/>
      <c r="E11" s="207"/>
      <c r="F11" s="207"/>
      <c r="G11" s="207"/>
      <c r="H11" s="207"/>
      <c r="I11" s="207"/>
      <c r="J11" s="207"/>
      <c r="K11" s="207"/>
      <c r="L11" s="207"/>
      <c r="M11" s="207"/>
      <c r="N11" s="207"/>
      <c r="O11" s="207"/>
      <c r="P11" s="207"/>
      <c r="Q11" s="207"/>
      <c r="R11" s="207"/>
      <c r="S11" s="207"/>
      <c r="T11" s="207"/>
      <c r="U11" s="207"/>
    </row>
    <row r="12" spans="1:21" ht="12.75" customHeight="1">
      <c r="A12" s="208" t="s">
        <v>528</v>
      </c>
      <c r="B12" s="207"/>
      <c r="C12" s="207"/>
      <c r="D12" s="207"/>
      <c r="E12" s="207"/>
      <c r="F12" s="207"/>
      <c r="G12" s="207"/>
      <c r="H12" s="207"/>
      <c r="I12" s="207"/>
      <c r="J12" s="207"/>
      <c r="K12" s="207"/>
      <c r="L12" s="207"/>
      <c r="M12" s="207"/>
      <c r="N12" s="207"/>
      <c r="O12" s="207"/>
      <c r="P12" s="207"/>
      <c r="Q12" s="207"/>
      <c r="R12" s="207"/>
      <c r="S12" s="207"/>
      <c r="T12" s="207"/>
      <c r="U12" s="207"/>
    </row>
    <row r="13" spans="1:21" ht="12.75" customHeight="1">
      <c r="A13" s="208" t="s">
        <v>529</v>
      </c>
      <c r="B13" s="207"/>
      <c r="C13" s="207"/>
      <c r="D13" s="207"/>
      <c r="E13" s="207"/>
      <c r="F13" s="207"/>
      <c r="G13" s="207"/>
      <c r="H13" s="207"/>
      <c r="I13" s="207"/>
      <c r="J13" s="207"/>
      <c r="K13" s="207"/>
      <c r="L13" s="207"/>
      <c r="M13" s="207"/>
      <c r="N13" s="207"/>
      <c r="O13" s="207"/>
      <c r="P13" s="207"/>
      <c r="Q13" s="207"/>
      <c r="R13" s="207"/>
      <c r="S13" s="207"/>
      <c r="T13" s="207"/>
      <c r="U13" s="207"/>
    </row>
    <row r="14" spans="1:21" ht="12.75" customHeight="1">
      <c r="A14" s="208" t="s">
        <v>530</v>
      </c>
      <c r="B14" s="207"/>
      <c r="C14" s="207"/>
      <c r="D14" s="207"/>
      <c r="E14" s="207"/>
      <c r="F14" s="207"/>
      <c r="G14" s="207"/>
      <c r="H14" s="207"/>
      <c r="I14" s="207"/>
      <c r="J14" s="207"/>
      <c r="K14" s="207"/>
      <c r="L14" s="207"/>
      <c r="M14" s="207"/>
      <c r="N14" s="207"/>
      <c r="O14" s="207"/>
      <c r="P14" s="207"/>
      <c r="Q14" s="207"/>
      <c r="R14" s="207"/>
      <c r="S14" s="207"/>
      <c r="T14" s="207"/>
      <c r="U14" s="207"/>
    </row>
    <row r="15" spans="1:21" ht="12.75" customHeight="1">
      <c r="A15" s="207"/>
      <c r="B15" s="207"/>
      <c r="C15" s="207"/>
      <c r="D15" s="207"/>
      <c r="E15" s="207"/>
      <c r="F15" s="207"/>
      <c r="G15" s="207"/>
      <c r="H15" s="207"/>
      <c r="I15" s="207"/>
      <c r="J15" s="207"/>
      <c r="K15" s="207"/>
      <c r="L15" s="207"/>
      <c r="M15" s="207"/>
      <c r="N15" s="207"/>
      <c r="O15" s="207"/>
      <c r="P15" s="207"/>
      <c r="Q15" s="207"/>
      <c r="R15" s="207"/>
      <c r="S15" s="207"/>
      <c r="T15" s="207"/>
      <c r="U15" s="207"/>
    </row>
    <row r="16" spans="1:21" ht="12.75" customHeight="1">
      <c r="A16" s="208" t="s">
        <v>531</v>
      </c>
      <c r="B16" s="207"/>
      <c r="C16" s="207"/>
      <c r="D16" s="207"/>
      <c r="E16" s="207"/>
      <c r="F16" s="207"/>
      <c r="G16" s="207"/>
      <c r="H16" s="207"/>
      <c r="I16" s="207"/>
      <c r="J16" s="207"/>
      <c r="K16" s="207"/>
      <c r="L16" s="207"/>
      <c r="M16" s="207"/>
      <c r="N16" s="207"/>
      <c r="O16" s="207"/>
      <c r="P16" s="207"/>
      <c r="Q16" s="207"/>
      <c r="R16" s="207"/>
      <c r="S16" s="207"/>
      <c r="T16" s="207"/>
      <c r="U16" s="207"/>
    </row>
    <row r="17" spans="1:21" ht="12.75" customHeight="1">
      <c r="A17" s="208" t="s">
        <v>322</v>
      </c>
      <c r="B17" s="207"/>
      <c r="C17" s="207"/>
      <c r="D17" s="207"/>
      <c r="E17" s="207"/>
      <c r="F17" s="207"/>
      <c r="G17" s="207"/>
      <c r="H17" s="207"/>
      <c r="I17" s="207"/>
      <c r="J17" s="207"/>
      <c r="K17" s="207"/>
      <c r="L17" s="207"/>
      <c r="M17" s="207"/>
      <c r="N17" s="207"/>
      <c r="O17" s="207"/>
      <c r="P17" s="207"/>
      <c r="Q17" s="207"/>
      <c r="R17" s="207"/>
      <c r="S17" s="207"/>
      <c r="T17" s="207"/>
      <c r="U17" s="207"/>
    </row>
    <row r="18" spans="1:21" ht="12.75" customHeight="1">
      <c r="A18" s="208" t="s">
        <v>522</v>
      </c>
      <c r="B18" s="207"/>
      <c r="C18" s="207"/>
      <c r="D18" s="207"/>
      <c r="E18" s="207"/>
      <c r="F18" s="207"/>
      <c r="G18" s="207"/>
      <c r="H18" s="207"/>
      <c r="I18" s="207"/>
      <c r="J18" s="207"/>
      <c r="K18" s="207"/>
      <c r="L18" s="207"/>
      <c r="M18" s="207"/>
      <c r="N18" s="207"/>
      <c r="O18" s="207"/>
      <c r="P18" s="207"/>
      <c r="Q18" s="207"/>
      <c r="R18" s="207"/>
      <c r="S18" s="207"/>
      <c r="T18" s="207"/>
      <c r="U18" s="207"/>
    </row>
    <row r="19" spans="1:21" ht="12.75" customHeight="1">
      <c r="A19" s="207"/>
      <c r="B19" s="207"/>
      <c r="C19" s="207"/>
      <c r="D19" s="207"/>
      <c r="E19" s="207"/>
      <c r="F19" s="207"/>
      <c r="G19" s="207"/>
      <c r="H19" s="207"/>
      <c r="I19" s="207"/>
      <c r="J19" s="207"/>
      <c r="K19" s="207"/>
      <c r="L19" s="207"/>
      <c r="M19" s="207"/>
      <c r="N19" s="207"/>
      <c r="O19" s="207"/>
      <c r="P19" s="207"/>
      <c r="Q19" s="207"/>
      <c r="R19" s="207"/>
      <c r="S19" s="207"/>
      <c r="T19" s="207"/>
      <c r="U19" s="207"/>
    </row>
    <row r="20" spans="1:21" ht="12.75" customHeight="1">
      <c r="A20" s="208" t="s">
        <v>525</v>
      </c>
      <c r="B20" s="207"/>
      <c r="C20" s="207"/>
      <c r="D20" s="207"/>
      <c r="E20" s="207"/>
      <c r="F20" s="207"/>
      <c r="G20" s="207"/>
      <c r="H20" s="207"/>
      <c r="I20" s="207"/>
      <c r="J20" s="207"/>
      <c r="K20" s="207"/>
      <c r="L20" s="207"/>
      <c r="M20" s="207"/>
      <c r="N20" s="207"/>
      <c r="O20" s="207"/>
      <c r="P20" s="207"/>
      <c r="Q20" s="207"/>
      <c r="R20" s="207"/>
      <c r="S20" s="207"/>
      <c r="T20" s="207"/>
      <c r="U20" s="207"/>
    </row>
    <row r="21" spans="1:21" ht="12.75" customHeight="1">
      <c r="A21" s="208" t="s">
        <v>526</v>
      </c>
      <c r="B21" s="207"/>
      <c r="C21" s="207"/>
      <c r="D21" s="207"/>
      <c r="E21" s="207"/>
      <c r="F21" s="207"/>
      <c r="G21" s="207"/>
      <c r="H21" s="207"/>
      <c r="I21" s="207"/>
      <c r="J21" s="207"/>
      <c r="K21" s="207"/>
      <c r="L21" s="207"/>
      <c r="M21" s="207"/>
      <c r="N21" s="207"/>
      <c r="O21" s="207"/>
      <c r="P21" s="207"/>
      <c r="Q21" s="207"/>
      <c r="R21" s="207"/>
      <c r="S21" s="207"/>
      <c r="T21" s="207"/>
      <c r="U21" s="207"/>
    </row>
    <row r="22" spans="1:21" ht="12.75" customHeight="1">
      <c r="A22" s="207"/>
      <c r="B22" s="207"/>
      <c r="C22" s="207"/>
      <c r="D22" s="207"/>
      <c r="E22" s="207"/>
      <c r="F22" s="207"/>
      <c r="G22" s="207"/>
      <c r="H22" s="207"/>
      <c r="I22" s="207"/>
      <c r="J22" s="207"/>
      <c r="K22" s="207"/>
      <c r="L22" s="207"/>
      <c r="M22" s="207"/>
      <c r="N22" s="207"/>
      <c r="O22" s="207"/>
      <c r="P22" s="207"/>
      <c r="Q22" s="207"/>
      <c r="R22" s="207"/>
      <c r="S22" s="207"/>
      <c r="T22" s="207"/>
      <c r="U22" s="207"/>
    </row>
    <row r="23" spans="1:21" ht="12.75" customHeight="1">
      <c r="A23" s="207"/>
      <c r="B23" s="207"/>
      <c r="C23" s="207"/>
      <c r="D23" s="207"/>
      <c r="E23" s="207"/>
      <c r="F23" s="207"/>
      <c r="G23" s="207"/>
      <c r="H23" s="207"/>
      <c r="I23" s="207"/>
      <c r="J23" s="207"/>
      <c r="K23" s="207"/>
      <c r="L23" s="207"/>
      <c r="M23" s="207"/>
      <c r="N23" s="207"/>
      <c r="O23" s="207"/>
      <c r="P23" s="207"/>
      <c r="Q23" s="207"/>
      <c r="R23" s="207"/>
      <c r="S23" s="207"/>
      <c r="T23" s="207"/>
      <c r="U23" s="207"/>
    </row>
    <row r="24" spans="1:21" ht="12.75" customHeight="1">
      <c r="A24" s="207"/>
      <c r="B24" s="207"/>
      <c r="C24" s="207"/>
      <c r="D24" s="207"/>
      <c r="E24" s="207"/>
      <c r="F24" s="207"/>
      <c r="G24" s="207"/>
      <c r="H24" s="207"/>
      <c r="I24" s="207"/>
      <c r="J24" s="207"/>
      <c r="K24" s="207"/>
      <c r="L24" s="207"/>
      <c r="M24" s="207"/>
      <c r="N24" s="207"/>
      <c r="O24" s="207"/>
      <c r="P24" s="207"/>
      <c r="Q24" s="207"/>
      <c r="R24" s="207"/>
      <c r="S24" s="207"/>
      <c r="T24" s="207"/>
      <c r="U24" s="207"/>
    </row>
    <row r="25" spans="1:21" ht="12.75" customHeight="1">
      <c r="A25" s="207"/>
      <c r="B25" s="207"/>
      <c r="C25" s="207"/>
      <c r="D25" s="207"/>
      <c r="E25" s="207"/>
      <c r="F25" s="207"/>
      <c r="G25" s="207"/>
      <c r="H25" s="207"/>
      <c r="I25" s="207"/>
      <c r="J25" s="207"/>
      <c r="K25" s="207"/>
      <c r="L25" s="207"/>
      <c r="M25" s="207"/>
      <c r="N25" s="207"/>
      <c r="O25" s="207"/>
      <c r="P25" s="207"/>
      <c r="Q25" s="207"/>
      <c r="R25" s="207"/>
      <c r="S25" s="207"/>
      <c r="T25" s="207"/>
      <c r="U25" s="207"/>
    </row>
    <row r="26" spans="1:21" ht="12.75" customHeight="1">
      <c r="A26" s="207"/>
      <c r="B26" s="207"/>
      <c r="C26" s="207"/>
      <c r="D26" s="207"/>
      <c r="E26" s="207"/>
      <c r="F26" s="207"/>
      <c r="G26" s="207"/>
      <c r="H26" s="207"/>
      <c r="I26" s="207"/>
      <c r="J26" s="207"/>
      <c r="K26" s="207"/>
      <c r="L26" s="207"/>
      <c r="M26" s="207"/>
      <c r="N26" s="207"/>
      <c r="O26" s="207"/>
      <c r="P26" s="207"/>
      <c r="Q26" s="207"/>
      <c r="R26" s="207"/>
      <c r="S26" s="207"/>
      <c r="T26" s="207"/>
      <c r="U26" s="207"/>
    </row>
    <row r="27" spans="1:21" ht="12.75" customHeight="1">
      <c r="A27" s="207"/>
      <c r="B27" s="207"/>
      <c r="C27" s="207"/>
      <c r="D27" s="207"/>
      <c r="E27" s="207"/>
      <c r="F27" s="207"/>
      <c r="G27" s="207"/>
      <c r="H27" s="207"/>
      <c r="I27" s="207"/>
      <c r="J27" s="207"/>
      <c r="K27" s="207"/>
      <c r="L27" s="207"/>
      <c r="M27" s="207"/>
      <c r="N27" s="207"/>
      <c r="O27" s="207"/>
      <c r="P27" s="207"/>
      <c r="Q27" s="207"/>
      <c r="R27" s="207"/>
      <c r="S27" s="207"/>
      <c r="T27" s="207"/>
      <c r="U27" s="207"/>
    </row>
    <row r="28" spans="1:21" ht="12.75" customHeight="1">
      <c r="A28" s="207"/>
      <c r="B28" s="207"/>
      <c r="C28" s="207"/>
      <c r="D28" s="207"/>
      <c r="E28" s="207"/>
      <c r="F28" s="207"/>
      <c r="G28" s="207"/>
      <c r="H28" s="207"/>
      <c r="I28" s="207"/>
      <c r="J28" s="207"/>
      <c r="K28" s="207"/>
      <c r="L28" s="207"/>
      <c r="M28" s="207"/>
      <c r="N28" s="207"/>
      <c r="O28" s="207"/>
      <c r="P28" s="207"/>
      <c r="Q28" s="207"/>
      <c r="R28" s="207"/>
      <c r="S28" s="207"/>
      <c r="T28" s="207"/>
      <c r="U28" s="207"/>
    </row>
    <row r="29" spans="1:21" ht="12.75" customHeight="1">
      <c r="A29" s="207"/>
      <c r="B29" s="207"/>
      <c r="C29" s="207"/>
      <c r="D29" s="207"/>
      <c r="E29" s="207"/>
      <c r="F29" s="207"/>
      <c r="G29" s="207"/>
      <c r="H29" s="207"/>
      <c r="I29" s="207"/>
      <c r="J29" s="207"/>
      <c r="K29" s="207"/>
      <c r="L29" s="207"/>
      <c r="M29" s="207"/>
      <c r="N29" s="207"/>
      <c r="O29" s="207"/>
      <c r="P29" s="207"/>
      <c r="Q29" s="207"/>
      <c r="R29" s="207"/>
      <c r="S29" s="207"/>
      <c r="T29" s="207"/>
      <c r="U29" s="207"/>
    </row>
    <row r="30" spans="1:21" ht="12.75" customHeight="1">
      <c r="A30" s="207"/>
      <c r="B30" s="207"/>
      <c r="C30" s="207"/>
      <c r="D30" s="207"/>
      <c r="E30" s="207"/>
      <c r="F30" s="207"/>
      <c r="G30" s="207"/>
      <c r="H30" s="207"/>
      <c r="I30" s="207"/>
      <c r="J30" s="207"/>
      <c r="K30" s="207"/>
      <c r="L30" s="207"/>
      <c r="M30" s="207"/>
      <c r="N30" s="207"/>
      <c r="O30" s="207"/>
      <c r="P30" s="207"/>
      <c r="Q30" s="207"/>
      <c r="R30" s="207"/>
      <c r="S30" s="207"/>
      <c r="T30" s="207"/>
      <c r="U30" s="207"/>
    </row>
    <row r="31" spans="1:21" ht="12.75" customHeight="1">
      <c r="A31" s="207"/>
      <c r="B31" s="207"/>
      <c r="C31" s="207"/>
      <c r="D31" s="207"/>
      <c r="E31" s="207"/>
      <c r="F31" s="207"/>
      <c r="G31" s="207"/>
      <c r="H31" s="207"/>
      <c r="I31" s="207"/>
      <c r="J31" s="207"/>
      <c r="K31" s="207"/>
      <c r="L31" s="207"/>
      <c r="M31" s="207"/>
      <c r="N31" s="207"/>
      <c r="O31" s="207"/>
      <c r="P31" s="207"/>
      <c r="Q31" s="207"/>
      <c r="R31" s="207"/>
      <c r="S31" s="207"/>
      <c r="T31" s="207"/>
      <c r="U31" s="207"/>
    </row>
    <row r="32" spans="1:21" ht="12.75" customHeight="1">
      <c r="A32" s="207"/>
      <c r="B32" s="207"/>
      <c r="C32" s="207"/>
      <c r="D32" s="207"/>
      <c r="E32" s="207"/>
      <c r="F32" s="207"/>
      <c r="G32" s="207"/>
      <c r="H32" s="207"/>
      <c r="I32" s="207"/>
      <c r="J32" s="207"/>
      <c r="K32" s="207"/>
      <c r="L32" s="207"/>
      <c r="M32" s="207"/>
      <c r="N32" s="207"/>
      <c r="O32" s="207"/>
      <c r="P32" s="207"/>
      <c r="Q32" s="207"/>
      <c r="R32" s="207"/>
      <c r="S32" s="207"/>
      <c r="T32" s="207"/>
      <c r="U32" s="207"/>
    </row>
    <row r="33" spans="1:21" ht="12.75" customHeight="1">
      <c r="A33" s="207"/>
      <c r="B33" s="207"/>
      <c r="C33" s="207"/>
      <c r="D33" s="207"/>
      <c r="E33" s="207"/>
      <c r="F33" s="207"/>
      <c r="G33" s="207"/>
      <c r="H33" s="207"/>
      <c r="I33" s="207"/>
      <c r="J33" s="207"/>
      <c r="K33" s="207"/>
      <c r="L33" s="207"/>
      <c r="M33" s="207"/>
      <c r="N33" s="207"/>
      <c r="O33" s="207"/>
      <c r="P33" s="207"/>
      <c r="Q33" s="207"/>
      <c r="R33" s="207"/>
      <c r="S33" s="207"/>
      <c r="T33" s="207"/>
      <c r="U33" s="207"/>
    </row>
    <row r="34" spans="1:21" ht="12.75" customHeight="1">
      <c r="A34" s="207"/>
      <c r="B34" s="207"/>
      <c r="C34" s="207"/>
      <c r="D34" s="207"/>
      <c r="E34" s="207"/>
      <c r="F34" s="207"/>
      <c r="G34" s="207"/>
      <c r="H34" s="207"/>
      <c r="I34" s="207"/>
      <c r="J34" s="207"/>
      <c r="K34" s="207"/>
      <c r="L34" s="207"/>
      <c r="M34" s="207"/>
      <c r="N34" s="207"/>
      <c r="O34" s="207"/>
      <c r="P34" s="207"/>
      <c r="Q34" s="207"/>
      <c r="R34" s="207"/>
      <c r="S34" s="207"/>
      <c r="T34" s="207"/>
      <c r="U34" s="207"/>
    </row>
    <row r="35" spans="1:21" ht="12.75" customHeight="1">
      <c r="A35" s="207"/>
      <c r="B35" s="207"/>
      <c r="C35" s="207"/>
      <c r="D35" s="207"/>
      <c r="E35" s="207"/>
      <c r="F35" s="207"/>
      <c r="G35" s="207"/>
      <c r="H35" s="207"/>
      <c r="I35" s="207"/>
      <c r="J35" s="207"/>
      <c r="K35" s="207"/>
      <c r="L35" s="207"/>
      <c r="M35" s="207"/>
      <c r="N35" s="207"/>
      <c r="O35" s="207"/>
      <c r="P35" s="207"/>
      <c r="Q35" s="207"/>
      <c r="R35" s="207"/>
      <c r="S35" s="207"/>
      <c r="T35" s="207"/>
      <c r="U35" s="207"/>
    </row>
    <row r="36" spans="1:21" ht="12.75" customHeight="1">
      <c r="A36" s="207"/>
      <c r="B36" s="207"/>
      <c r="C36" s="207"/>
      <c r="D36" s="207"/>
      <c r="E36" s="207"/>
      <c r="F36" s="207"/>
      <c r="G36" s="207"/>
      <c r="H36" s="207"/>
      <c r="I36" s="207"/>
      <c r="J36" s="207"/>
      <c r="K36" s="207"/>
      <c r="L36" s="207"/>
      <c r="M36" s="207"/>
      <c r="N36" s="207"/>
      <c r="O36" s="207"/>
      <c r="P36" s="207"/>
      <c r="Q36" s="207"/>
      <c r="R36" s="207"/>
      <c r="S36" s="207"/>
      <c r="T36" s="207"/>
      <c r="U36" s="207"/>
    </row>
    <row r="37" spans="1:21" ht="12.75" customHeight="1">
      <c r="A37" s="207"/>
      <c r="B37" s="207"/>
      <c r="C37" s="207"/>
      <c r="D37" s="207"/>
      <c r="E37" s="207"/>
      <c r="F37" s="207"/>
      <c r="G37" s="207"/>
      <c r="H37" s="207"/>
      <c r="I37" s="207"/>
      <c r="J37" s="207"/>
      <c r="K37" s="207"/>
      <c r="L37" s="207"/>
      <c r="M37" s="207"/>
      <c r="N37" s="207"/>
      <c r="O37" s="207"/>
      <c r="P37" s="207"/>
      <c r="Q37" s="207"/>
      <c r="R37" s="207"/>
      <c r="S37" s="207"/>
      <c r="T37" s="207"/>
      <c r="U37" s="207"/>
    </row>
    <row r="38" spans="1:21" ht="12.75" customHeight="1">
      <c r="A38" s="207"/>
      <c r="B38" s="207"/>
      <c r="C38" s="207"/>
      <c r="D38" s="207"/>
      <c r="E38" s="207"/>
      <c r="F38" s="207"/>
      <c r="G38" s="207"/>
      <c r="H38" s="207"/>
      <c r="I38" s="207"/>
      <c r="J38" s="207"/>
      <c r="K38" s="207"/>
      <c r="L38" s="207"/>
      <c r="M38" s="207"/>
      <c r="N38" s="207"/>
      <c r="O38" s="207"/>
      <c r="P38" s="207"/>
      <c r="Q38" s="207"/>
      <c r="R38" s="207"/>
      <c r="S38" s="207"/>
      <c r="T38" s="207"/>
      <c r="U38" s="207"/>
    </row>
    <row r="39" spans="1:21" ht="12.75" customHeight="1">
      <c r="A39" s="207"/>
      <c r="B39" s="207"/>
      <c r="C39" s="207"/>
      <c r="D39" s="207"/>
      <c r="E39" s="207"/>
      <c r="F39" s="207"/>
      <c r="G39" s="207"/>
      <c r="H39" s="207"/>
      <c r="I39" s="207"/>
      <c r="J39" s="207"/>
      <c r="K39" s="207"/>
      <c r="L39" s="207"/>
      <c r="M39" s="207"/>
      <c r="N39" s="207"/>
      <c r="O39" s="207"/>
      <c r="P39" s="207"/>
      <c r="Q39" s="207"/>
      <c r="R39" s="207"/>
      <c r="S39" s="207"/>
      <c r="T39" s="207"/>
      <c r="U39" s="207"/>
    </row>
    <row r="40" spans="1:21" ht="12.75" customHeight="1">
      <c r="A40" s="207"/>
      <c r="B40" s="207"/>
      <c r="C40" s="207"/>
      <c r="D40" s="207"/>
      <c r="E40" s="207"/>
      <c r="F40" s="207"/>
      <c r="G40" s="207"/>
      <c r="H40" s="207"/>
      <c r="I40" s="207"/>
      <c r="J40" s="207"/>
      <c r="K40" s="207"/>
      <c r="L40" s="207"/>
      <c r="M40" s="207"/>
      <c r="N40" s="207"/>
      <c r="O40" s="207"/>
      <c r="P40" s="207"/>
      <c r="Q40" s="207"/>
      <c r="R40" s="207"/>
      <c r="S40" s="207"/>
      <c r="T40" s="207"/>
      <c r="U40" s="207"/>
    </row>
    <row r="41" spans="1:21" ht="12.75" customHeight="1">
      <c r="A41" s="207"/>
      <c r="B41" s="207"/>
      <c r="C41" s="207"/>
      <c r="D41" s="207"/>
      <c r="E41" s="207"/>
      <c r="F41" s="207"/>
      <c r="G41" s="207"/>
      <c r="H41" s="207"/>
      <c r="I41" s="207"/>
      <c r="J41" s="207"/>
      <c r="K41" s="207"/>
      <c r="L41" s="207"/>
      <c r="M41" s="207"/>
      <c r="N41" s="207"/>
      <c r="O41" s="207"/>
      <c r="P41" s="207"/>
      <c r="Q41" s="207"/>
      <c r="R41" s="207"/>
      <c r="S41" s="207"/>
      <c r="T41" s="207"/>
      <c r="U41" s="207"/>
    </row>
    <row r="42" spans="1:21" ht="12.75" customHeight="1">
      <c r="A42" s="207"/>
      <c r="B42" s="207"/>
      <c r="C42" s="207"/>
      <c r="D42" s="207"/>
      <c r="E42" s="207"/>
      <c r="F42" s="207"/>
      <c r="G42" s="207"/>
      <c r="H42" s="207"/>
      <c r="I42" s="207"/>
      <c r="J42" s="207"/>
      <c r="K42" s="207"/>
      <c r="L42" s="207"/>
      <c r="M42" s="207"/>
      <c r="N42" s="207"/>
      <c r="O42" s="207"/>
      <c r="P42" s="207"/>
      <c r="Q42" s="207"/>
      <c r="R42" s="207"/>
      <c r="S42" s="207"/>
      <c r="T42" s="207"/>
      <c r="U42" s="207"/>
    </row>
    <row r="43" spans="1:21" ht="12.75" customHeight="1">
      <c r="A43" s="207"/>
      <c r="B43" s="207"/>
      <c r="C43" s="207"/>
      <c r="D43" s="207"/>
      <c r="E43" s="207"/>
      <c r="F43" s="207"/>
      <c r="G43" s="207"/>
      <c r="H43" s="207"/>
      <c r="I43" s="207"/>
      <c r="J43" s="207"/>
      <c r="K43" s="207"/>
      <c r="L43" s="207"/>
      <c r="M43" s="207"/>
      <c r="N43" s="207"/>
      <c r="O43" s="207"/>
      <c r="P43" s="207"/>
      <c r="Q43" s="207"/>
      <c r="R43" s="207"/>
      <c r="S43" s="207"/>
      <c r="T43" s="207"/>
      <c r="U43" s="207"/>
    </row>
    <row r="44" spans="1:21" ht="12.75" customHeight="1">
      <c r="A44" s="207"/>
      <c r="B44" s="207"/>
      <c r="C44" s="207"/>
      <c r="D44" s="207"/>
      <c r="E44" s="207"/>
      <c r="F44" s="207"/>
      <c r="G44" s="207"/>
      <c r="H44" s="207"/>
      <c r="I44" s="207"/>
      <c r="J44" s="207"/>
      <c r="K44" s="207"/>
      <c r="L44" s="207"/>
      <c r="M44" s="207"/>
      <c r="N44" s="207"/>
      <c r="O44" s="207"/>
      <c r="P44" s="207"/>
      <c r="Q44" s="207"/>
      <c r="R44" s="207"/>
      <c r="S44" s="207"/>
      <c r="T44" s="207"/>
      <c r="U44" s="207"/>
    </row>
    <row r="45" spans="1:21" ht="12.75" customHeight="1">
      <c r="A45" s="207"/>
      <c r="B45" s="207"/>
      <c r="C45" s="207"/>
      <c r="D45" s="207"/>
      <c r="E45" s="207"/>
      <c r="F45" s="207"/>
      <c r="G45" s="207"/>
      <c r="H45" s="207"/>
      <c r="I45" s="207"/>
      <c r="J45" s="207"/>
      <c r="K45" s="207"/>
      <c r="L45" s="207"/>
      <c r="M45" s="207"/>
      <c r="N45" s="207"/>
      <c r="O45" s="207"/>
      <c r="P45" s="207"/>
      <c r="Q45" s="207"/>
      <c r="R45" s="207"/>
      <c r="S45" s="207"/>
      <c r="T45" s="207"/>
      <c r="U45" s="207"/>
    </row>
    <row r="46" spans="1:21" ht="12.75" customHeight="1">
      <c r="A46" s="207"/>
      <c r="B46" s="207"/>
      <c r="C46" s="207"/>
      <c r="D46" s="207"/>
      <c r="E46" s="207"/>
      <c r="F46" s="207"/>
      <c r="G46" s="207"/>
      <c r="H46" s="207"/>
      <c r="I46" s="207"/>
      <c r="J46" s="207"/>
      <c r="K46" s="207"/>
      <c r="L46" s="207"/>
      <c r="M46" s="207"/>
      <c r="N46" s="207"/>
      <c r="O46" s="207"/>
      <c r="P46" s="207"/>
      <c r="Q46" s="207"/>
      <c r="R46" s="207"/>
      <c r="S46" s="207"/>
      <c r="T46" s="207"/>
      <c r="U46" s="207"/>
    </row>
    <row r="47" spans="1:21" ht="12.75" customHeight="1">
      <c r="A47" s="207"/>
      <c r="B47" s="207"/>
      <c r="C47" s="207"/>
      <c r="D47" s="207"/>
      <c r="E47" s="207"/>
      <c r="F47" s="207"/>
      <c r="G47" s="207"/>
      <c r="H47" s="207"/>
      <c r="I47" s="207"/>
      <c r="J47" s="207"/>
      <c r="K47" s="207"/>
      <c r="L47" s="207"/>
      <c r="M47" s="207"/>
      <c r="N47" s="207"/>
      <c r="O47" s="207"/>
      <c r="P47" s="207"/>
      <c r="Q47" s="207"/>
      <c r="R47" s="207"/>
      <c r="S47" s="207"/>
      <c r="T47" s="207"/>
      <c r="U47" s="207"/>
    </row>
    <row r="48" spans="1:21" ht="12.75" customHeight="1">
      <c r="A48" s="207"/>
      <c r="B48" s="207"/>
      <c r="C48" s="207"/>
      <c r="D48" s="207"/>
      <c r="E48" s="207"/>
      <c r="F48" s="207"/>
      <c r="G48" s="207"/>
      <c r="H48" s="207"/>
      <c r="I48" s="207"/>
      <c r="J48" s="207"/>
      <c r="K48" s="207"/>
      <c r="L48" s="207"/>
      <c r="M48" s="207"/>
      <c r="N48" s="207"/>
      <c r="O48" s="207"/>
      <c r="P48" s="207"/>
      <c r="Q48" s="207"/>
      <c r="R48" s="207"/>
      <c r="S48" s="207"/>
      <c r="T48" s="207"/>
      <c r="U48" s="207"/>
    </row>
    <row r="49" spans="1:21" ht="12.75" customHeight="1">
      <c r="A49" s="207"/>
      <c r="B49" s="207"/>
      <c r="C49" s="207"/>
      <c r="D49" s="207"/>
      <c r="E49" s="207"/>
      <c r="F49" s="207"/>
      <c r="G49" s="207"/>
      <c r="H49" s="207"/>
      <c r="I49" s="207"/>
      <c r="J49" s="207"/>
      <c r="K49" s="207"/>
      <c r="L49" s="207"/>
      <c r="M49" s="207"/>
      <c r="N49" s="207"/>
      <c r="O49" s="207"/>
      <c r="P49" s="207"/>
      <c r="Q49" s="207"/>
      <c r="R49" s="207"/>
      <c r="S49" s="207"/>
      <c r="T49" s="207"/>
      <c r="U49" s="207"/>
    </row>
    <row r="50" spans="1:21" ht="12.75" customHeight="1">
      <c r="A50" s="207"/>
      <c r="B50" s="207"/>
      <c r="C50" s="207"/>
      <c r="D50" s="207"/>
      <c r="E50" s="207"/>
      <c r="F50" s="207"/>
      <c r="G50" s="207"/>
      <c r="H50" s="207"/>
      <c r="I50" s="207"/>
      <c r="J50" s="207"/>
      <c r="K50" s="207"/>
      <c r="L50" s="207"/>
      <c r="M50" s="207"/>
      <c r="N50" s="207"/>
      <c r="O50" s="207"/>
      <c r="P50" s="207"/>
      <c r="Q50" s="207"/>
      <c r="R50" s="207"/>
      <c r="S50" s="207"/>
      <c r="T50" s="207"/>
      <c r="U50" s="207"/>
    </row>
    <row r="51" spans="1:21" ht="12.75" customHeight="1">
      <c r="A51" s="207"/>
      <c r="B51" s="207"/>
      <c r="C51" s="207"/>
      <c r="D51" s="207"/>
      <c r="E51" s="207"/>
      <c r="F51" s="207"/>
      <c r="G51" s="207"/>
      <c r="H51" s="207"/>
      <c r="I51" s="207"/>
      <c r="J51" s="207"/>
      <c r="K51" s="207"/>
      <c r="L51" s="207"/>
      <c r="M51" s="207"/>
      <c r="N51" s="207"/>
      <c r="O51" s="207"/>
      <c r="P51" s="207"/>
      <c r="Q51" s="207"/>
      <c r="R51" s="207"/>
      <c r="S51" s="207"/>
      <c r="T51" s="207"/>
      <c r="U51" s="207"/>
    </row>
    <row r="52" spans="1:21" ht="12.75" customHeight="1">
      <c r="A52" s="207"/>
      <c r="B52" s="207"/>
      <c r="C52" s="207"/>
      <c r="D52" s="207"/>
      <c r="E52" s="207"/>
      <c r="F52" s="207"/>
      <c r="G52" s="207"/>
      <c r="H52" s="207"/>
      <c r="I52" s="207"/>
      <c r="J52" s="207"/>
      <c r="K52" s="207"/>
      <c r="L52" s="207"/>
      <c r="M52" s="207"/>
      <c r="N52" s="207"/>
      <c r="O52" s="207"/>
      <c r="P52" s="207"/>
      <c r="Q52" s="207"/>
      <c r="R52" s="207"/>
      <c r="S52" s="207"/>
      <c r="T52" s="207"/>
      <c r="U52" s="207"/>
    </row>
    <row r="53" spans="1:21" ht="12.75" customHeight="1">
      <c r="A53" s="207"/>
      <c r="B53" s="207"/>
      <c r="C53" s="207"/>
      <c r="D53" s="207"/>
      <c r="E53" s="207"/>
      <c r="F53" s="207"/>
      <c r="G53" s="207"/>
      <c r="H53" s="207"/>
      <c r="I53" s="207"/>
      <c r="J53" s="207"/>
      <c r="K53" s="207"/>
      <c r="L53" s="207"/>
      <c r="M53" s="207"/>
      <c r="N53" s="207"/>
      <c r="O53" s="207"/>
      <c r="P53" s="207"/>
      <c r="Q53" s="207"/>
      <c r="R53" s="207"/>
      <c r="S53" s="207"/>
      <c r="T53" s="207"/>
      <c r="U53" s="207"/>
    </row>
    <row r="54" spans="1:21" ht="12.75" customHeight="1">
      <c r="A54" s="207"/>
      <c r="B54" s="207"/>
      <c r="C54" s="207"/>
      <c r="D54" s="207"/>
      <c r="E54" s="207"/>
      <c r="F54" s="207"/>
      <c r="G54" s="207"/>
      <c r="H54" s="207"/>
      <c r="I54" s="207"/>
      <c r="J54" s="207"/>
      <c r="K54" s="207"/>
      <c r="L54" s="207"/>
      <c r="M54" s="207"/>
      <c r="N54" s="207"/>
      <c r="O54" s="207"/>
      <c r="P54" s="207"/>
      <c r="Q54" s="207"/>
      <c r="R54" s="207"/>
      <c r="S54" s="207"/>
      <c r="T54" s="207"/>
      <c r="U54" s="207"/>
    </row>
    <row r="55" spans="1:21" ht="12.75" customHeight="1">
      <c r="A55" s="207"/>
      <c r="B55" s="207"/>
      <c r="C55" s="207"/>
      <c r="D55" s="207"/>
      <c r="E55" s="207"/>
      <c r="F55" s="207"/>
      <c r="G55" s="207"/>
      <c r="H55" s="207"/>
      <c r="I55" s="207"/>
      <c r="J55" s="207"/>
      <c r="K55" s="207"/>
      <c r="L55" s="207"/>
      <c r="M55" s="207"/>
      <c r="N55" s="207"/>
      <c r="O55" s="207"/>
      <c r="P55" s="207"/>
      <c r="Q55" s="207"/>
      <c r="R55" s="207"/>
      <c r="S55" s="207"/>
      <c r="T55" s="207"/>
      <c r="U55" s="207"/>
    </row>
    <row r="56" spans="1:21" ht="12.75" customHeight="1">
      <c r="A56" s="207"/>
      <c r="B56" s="207"/>
      <c r="C56" s="207"/>
      <c r="D56" s="207"/>
      <c r="E56" s="207"/>
      <c r="F56" s="207"/>
      <c r="G56" s="207"/>
      <c r="H56" s="207"/>
      <c r="I56" s="207"/>
      <c r="J56" s="207"/>
      <c r="K56" s="207"/>
      <c r="L56" s="207"/>
      <c r="M56" s="207"/>
      <c r="N56" s="207"/>
      <c r="O56" s="207"/>
      <c r="P56" s="207"/>
      <c r="Q56" s="207"/>
      <c r="R56" s="207"/>
      <c r="S56" s="207"/>
      <c r="T56" s="207"/>
      <c r="U56" s="207"/>
    </row>
    <row r="57" spans="1:21" ht="12.75" customHeight="1">
      <c r="A57" s="207"/>
      <c r="B57" s="207"/>
      <c r="C57" s="207"/>
      <c r="D57" s="207"/>
      <c r="E57" s="207"/>
      <c r="F57" s="207"/>
      <c r="G57" s="207"/>
      <c r="H57" s="207"/>
      <c r="I57" s="207"/>
      <c r="J57" s="207"/>
      <c r="K57" s="207"/>
      <c r="L57" s="207"/>
      <c r="M57" s="207"/>
      <c r="N57" s="207"/>
      <c r="O57" s="207"/>
      <c r="P57" s="207"/>
      <c r="Q57" s="207"/>
      <c r="R57" s="207"/>
      <c r="S57" s="207"/>
      <c r="T57" s="207"/>
      <c r="U57" s="207"/>
    </row>
    <row r="58" spans="1:21" ht="12.75" customHeight="1">
      <c r="A58" s="207"/>
      <c r="B58" s="207"/>
      <c r="C58" s="207"/>
      <c r="D58" s="207"/>
      <c r="E58" s="207"/>
      <c r="F58" s="207"/>
      <c r="G58" s="207"/>
      <c r="H58" s="207"/>
      <c r="I58" s="207"/>
      <c r="J58" s="207"/>
      <c r="K58" s="207"/>
      <c r="L58" s="207"/>
      <c r="M58" s="207"/>
      <c r="N58" s="207"/>
      <c r="O58" s="207"/>
      <c r="P58" s="207"/>
      <c r="Q58" s="207"/>
      <c r="R58" s="207"/>
      <c r="S58" s="207"/>
      <c r="T58" s="207"/>
      <c r="U58" s="207"/>
    </row>
    <row r="59" spans="1:21" ht="12.75" customHeight="1">
      <c r="A59" s="207"/>
      <c r="B59" s="207"/>
      <c r="C59" s="207"/>
      <c r="D59" s="207"/>
      <c r="E59" s="207"/>
      <c r="F59" s="207"/>
      <c r="G59" s="207"/>
      <c r="H59" s="207"/>
      <c r="I59" s="207"/>
      <c r="J59" s="207"/>
      <c r="K59" s="207"/>
      <c r="L59" s="207"/>
      <c r="M59" s="207"/>
      <c r="N59" s="207"/>
      <c r="O59" s="207"/>
      <c r="P59" s="207"/>
      <c r="Q59" s="207"/>
      <c r="R59" s="207"/>
      <c r="S59" s="207"/>
      <c r="T59" s="207"/>
      <c r="U59" s="207"/>
    </row>
    <row r="60" spans="1:21" ht="12.75" customHeight="1">
      <c r="A60" s="207"/>
      <c r="B60" s="207"/>
      <c r="C60" s="207"/>
      <c r="D60" s="207"/>
      <c r="E60" s="207"/>
      <c r="F60" s="207"/>
      <c r="G60" s="207"/>
      <c r="H60" s="207"/>
      <c r="I60" s="207"/>
      <c r="J60" s="207"/>
      <c r="K60" s="207"/>
      <c r="L60" s="207"/>
      <c r="M60" s="207"/>
      <c r="N60" s="207"/>
      <c r="O60" s="207"/>
      <c r="P60" s="207"/>
      <c r="Q60" s="207"/>
      <c r="R60" s="207"/>
      <c r="S60" s="207"/>
      <c r="T60" s="207"/>
      <c r="U60" s="207"/>
    </row>
    <row r="61" spans="1:21" ht="12.75" customHeight="1">
      <c r="A61" s="207"/>
      <c r="B61" s="207"/>
      <c r="C61" s="207"/>
      <c r="D61" s="207"/>
      <c r="E61" s="207"/>
      <c r="F61" s="207"/>
      <c r="G61" s="207"/>
      <c r="H61" s="207"/>
      <c r="I61" s="207"/>
      <c r="J61" s="207"/>
      <c r="K61" s="207"/>
      <c r="L61" s="207"/>
      <c r="M61" s="207"/>
      <c r="N61" s="207"/>
      <c r="O61" s="207"/>
      <c r="P61" s="207"/>
      <c r="Q61" s="207"/>
      <c r="R61" s="207"/>
      <c r="S61" s="207"/>
      <c r="T61" s="207"/>
      <c r="U61" s="207"/>
    </row>
    <row r="62" spans="1:21" ht="12.75" customHeight="1">
      <c r="A62" s="207"/>
      <c r="B62" s="207"/>
      <c r="C62" s="207"/>
      <c r="D62" s="207"/>
      <c r="E62" s="207"/>
      <c r="F62" s="207"/>
      <c r="G62" s="207"/>
      <c r="H62" s="207"/>
      <c r="I62" s="207"/>
      <c r="J62" s="207"/>
      <c r="K62" s="207"/>
      <c r="L62" s="207"/>
      <c r="M62" s="207"/>
      <c r="N62" s="207"/>
      <c r="O62" s="207"/>
      <c r="P62" s="207"/>
      <c r="Q62" s="207"/>
      <c r="R62" s="207"/>
      <c r="S62" s="207"/>
      <c r="T62" s="207"/>
      <c r="U62" s="207"/>
    </row>
    <row r="63" spans="1:21" ht="12.75" customHeight="1">
      <c r="A63" s="207"/>
      <c r="B63" s="207"/>
      <c r="C63" s="207"/>
      <c r="D63" s="207"/>
      <c r="E63" s="207"/>
      <c r="F63" s="207"/>
      <c r="G63" s="207"/>
      <c r="H63" s="207"/>
      <c r="I63" s="207"/>
      <c r="J63" s="207"/>
      <c r="K63" s="207"/>
      <c r="L63" s="207"/>
      <c r="M63" s="207"/>
      <c r="N63" s="207"/>
      <c r="O63" s="207"/>
      <c r="P63" s="207"/>
      <c r="Q63" s="207"/>
      <c r="R63" s="207"/>
      <c r="S63" s="207"/>
      <c r="T63" s="207"/>
      <c r="U63" s="207"/>
    </row>
    <row r="64" spans="1:21" ht="12.75" customHeight="1">
      <c r="A64" s="207"/>
      <c r="B64" s="207"/>
      <c r="C64" s="207"/>
      <c r="D64" s="207"/>
      <c r="E64" s="207"/>
      <c r="F64" s="207"/>
      <c r="G64" s="207"/>
      <c r="H64" s="207"/>
      <c r="I64" s="207"/>
      <c r="J64" s="207"/>
      <c r="K64" s="207"/>
      <c r="L64" s="207"/>
      <c r="M64" s="207"/>
      <c r="N64" s="207"/>
      <c r="O64" s="207"/>
      <c r="P64" s="207"/>
      <c r="Q64" s="207"/>
      <c r="R64" s="207"/>
      <c r="S64" s="207"/>
      <c r="T64" s="207"/>
      <c r="U64" s="207"/>
    </row>
    <row r="65" spans="1:21" ht="12.75" customHeight="1">
      <c r="A65" s="207"/>
      <c r="B65" s="207"/>
      <c r="C65" s="207"/>
      <c r="D65" s="207"/>
      <c r="E65" s="207"/>
      <c r="F65" s="207"/>
      <c r="G65" s="207"/>
      <c r="H65" s="207"/>
      <c r="I65" s="207"/>
      <c r="J65" s="207"/>
      <c r="K65" s="207"/>
      <c r="L65" s="207"/>
      <c r="M65" s="207"/>
      <c r="N65" s="207"/>
      <c r="O65" s="207"/>
      <c r="P65" s="207"/>
      <c r="Q65" s="207"/>
      <c r="R65" s="207"/>
      <c r="S65" s="207"/>
      <c r="T65" s="207"/>
      <c r="U65" s="207"/>
    </row>
    <row r="66" spans="1:21" ht="12.75" customHeight="1">
      <c r="A66" s="207"/>
      <c r="B66" s="207"/>
      <c r="C66" s="207"/>
      <c r="D66" s="207"/>
      <c r="E66" s="207"/>
      <c r="F66" s="207"/>
      <c r="G66" s="207"/>
      <c r="H66" s="207"/>
      <c r="I66" s="207"/>
      <c r="J66" s="207"/>
      <c r="K66" s="207"/>
      <c r="L66" s="207"/>
      <c r="M66" s="207"/>
      <c r="N66" s="207"/>
      <c r="O66" s="207"/>
      <c r="P66" s="207"/>
      <c r="Q66" s="207"/>
      <c r="R66" s="207"/>
      <c r="S66" s="207"/>
      <c r="T66" s="207"/>
      <c r="U66" s="207"/>
    </row>
    <row r="67" spans="1:21" ht="12.75" customHeight="1">
      <c r="A67" s="207"/>
      <c r="B67" s="207"/>
      <c r="C67" s="207"/>
      <c r="D67" s="207"/>
      <c r="E67" s="207"/>
      <c r="F67" s="207"/>
      <c r="G67" s="207"/>
      <c r="H67" s="207"/>
      <c r="I67" s="207"/>
      <c r="J67" s="207"/>
      <c r="K67" s="207"/>
      <c r="L67" s="207"/>
      <c r="M67" s="207"/>
      <c r="N67" s="207"/>
      <c r="O67" s="207"/>
      <c r="P67" s="207"/>
      <c r="Q67" s="207"/>
      <c r="R67" s="207"/>
      <c r="S67" s="207"/>
      <c r="T67" s="207"/>
      <c r="U67" s="207"/>
    </row>
    <row r="68" spans="1:21" ht="12.75" customHeight="1">
      <c r="A68" s="207"/>
      <c r="B68" s="207"/>
      <c r="C68" s="207"/>
      <c r="D68" s="207"/>
      <c r="E68" s="207"/>
      <c r="F68" s="207"/>
      <c r="G68" s="207"/>
      <c r="H68" s="207"/>
      <c r="I68" s="207"/>
      <c r="J68" s="207"/>
      <c r="K68" s="207"/>
      <c r="L68" s="207"/>
      <c r="M68" s="207"/>
      <c r="N68" s="207"/>
      <c r="O68" s="207"/>
      <c r="P68" s="207"/>
      <c r="Q68" s="207"/>
      <c r="R68" s="207"/>
      <c r="S68" s="207"/>
      <c r="T68" s="207"/>
      <c r="U68" s="207"/>
    </row>
    <row r="69" spans="1:21" ht="12.75" customHeight="1">
      <c r="A69" s="207"/>
      <c r="B69" s="207"/>
      <c r="C69" s="207"/>
      <c r="D69" s="207"/>
      <c r="E69" s="207"/>
      <c r="F69" s="207"/>
      <c r="G69" s="207"/>
      <c r="H69" s="207"/>
      <c r="I69" s="207"/>
      <c r="J69" s="207"/>
      <c r="K69" s="207"/>
      <c r="L69" s="207"/>
      <c r="M69" s="207"/>
      <c r="N69" s="207"/>
      <c r="O69" s="207"/>
      <c r="P69" s="207"/>
      <c r="Q69" s="207"/>
      <c r="R69" s="207"/>
      <c r="S69" s="207"/>
      <c r="T69" s="207"/>
      <c r="U69" s="207"/>
    </row>
    <row r="70" spans="1:21" ht="12.75" customHeight="1">
      <c r="A70" s="207"/>
      <c r="B70" s="207"/>
      <c r="C70" s="207"/>
      <c r="D70" s="207"/>
      <c r="E70" s="207"/>
      <c r="F70" s="207"/>
      <c r="G70" s="207"/>
      <c r="H70" s="207"/>
      <c r="I70" s="207"/>
      <c r="J70" s="207"/>
      <c r="K70" s="207"/>
      <c r="L70" s="207"/>
      <c r="M70" s="207"/>
      <c r="N70" s="207"/>
      <c r="O70" s="207"/>
      <c r="P70" s="207"/>
      <c r="Q70" s="207"/>
      <c r="R70" s="207"/>
      <c r="S70" s="207"/>
      <c r="T70" s="207"/>
      <c r="U70" s="207"/>
    </row>
    <row r="71" spans="1:21" ht="12.75" customHeight="1">
      <c r="A71" s="207"/>
      <c r="B71" s="207"/>
      <c r="C71" s="207"/>
      <c r="D71" s="207"/>
      <c r="E71" s="207"/>
      <c r="F71" s="207"/>
      <c r="G71" s="207"/>
      <c r="H71" s="207"/>
      <c r="I71" s="207"/>
      <c r="J71" s="207"/>
      <c r="K71" s="207"/>
      <c r="L71" s="207"/>
      <c r="M71" s="207"/>
      <c r="N71" s="207"/>
      <c r="O71" s="207"/>
      <c r="P71" s="207"/>
      <c r="Q71" s="207"/>
      <c r="R71" s="207"/>
      <c r="S71" s="207"/>
      <c r="T71" s="207"/>
      <c r="U71" s="207"/>
    </row>
    <row r="72" spans="1:21" ht="12.75" customHeight="1">
      <c r="A72" s="207"/>
      <c r="B72" s="207"/>
      <c r="C72" s="207"/>
      <c r="D72" s="207"/>
      <c r="E72" s="207"/>
      <c r="F72" s="207"/>
      <c r="G72" s="207"/>
      <c r="H72" s="207"/>
      <c r="I72" s="207"/>
      <c r="J72" s="207"/>
      <c r="K72" s="207"/>
      <c r="L72" s="207"/>
      <c r="M72" s="207"/>
      <c r="N72" s="207"/>
      <c r="O72" s="207"/>
      <c r="P72" s="207"/>
      <c r="Q72" s="207"/>
      <c r="R72" s="207"/>
      <c r="S72" s="207"/>
      <c r="T72" s="207"/>
      <c r="U72" s="207"/>
    </row>
    <row r="73" spans="1:21" ht="12.75" customHeight="1">
      <c r="A73" s="207"/>
      <c r="B73" s="207"/>
      <c r="C73" s="207"/>
      <c r="D73" s="207"/>
      <c r="E73" s="207"/>
      <c r="F73" s="207"/>
      <c r="G73" s="207"/>
      <c r="H73" s="207"/>
      <c r="I73" s="207"/>
      <c r="J73" s="207"/>
      <c r="K73" s="207"/>
      <c r="L73" s="207"/>
      <c r="M73" s="207"/>
      <c r="N73" s="207"/>
      <c r="O73" s="207"/>
      <c r="P73" s="207"/>
      <c r="Q73" s="207"/>
      <c r="R73" s="207"/>
      <c r="S73" s="207"/>
      <c r="T73" s="207"/>
      <c r="U73" s="207"/>
    </row>
    <row r="74" spans="1:21" ht="12.75" customHeight="1">
      <c r="A74" s="207"/>
      <c r="B74" s="207"/>
      <c r="C74" s="207"/>
      <c r="D74" s="207"/>
      <c r="E74" s="207"/>
      <c r="F74" s="207"/>
      <c r="G74" s="207"/>
      <c r="H74" s="207"/>
      <c r="I74" s="207"/>
      <c r="J74" s="207"/>
      <c r="K74" s="207"/>
      <c r="L74" s="207"/>
      <c r="M74" s="207"/>
      <c r="N74" s="207"/>
      <c r="O74" s="207"/>
      <c r="P74" s="207"/>
      <c r="Q74" s="207"/>
      <c r="R74" s="207"/>
      <c r="S74" s="207"/>
      <c r="T74" s="207"/>
      <c r="U74" s="207"/>
    </row>
    <row r="75" spans="1:21" ht="12.75" customHeight="1">
      <c r="A75" s="207"/>
      <c r="B75" s="207"/>
      <c r="C75" s="207"/>
      <c r="D75" s="207"/>
      <c r="E75" s="207"/>
      <c r="F75" s="207"/>
      <c r="G75" s="207"/>
      <c r="H75" s="207"/>
      <c r="I75" s="207"/>
      <c r="J75" s="207"/>
      <c r="K75" s="207"/>
      <c r="L75" s="207"/>
      <c r="M75" s="207"/>
      <c r="N75" s="207"/>
      <c r="O75" s="207"/>
      <c r="P75" s="207"/>
      <c r="Q75" s="207"/>
      <c r="R75" s="207"/>
      <c r="S75" s="207"/>
      <c r="T75" s="207"/>
      <c r="U75" s="207"/>
    </row>
    <row r="76" spans="1:21" ht="12.75" customHeight="1">
      <c r="A76" s="207"/>
      <c r="B76" s="207"/>
      <c r="C76" s="207"/>
      <c r="D76" s="207"/>
      <c r="E76" s="207"/>
      <c r="F76" s="207"/>
      <c r="G76" s="207"/>
      <c r="H76" s="207"/>
      <c r="I76" s="207"/>
      <c r="J76" s="207"/>
      <c r="K76" s="207"/>
      <c r="L76" s="207"/>
      <c r="M76" s="207"/>
      <c r="N76" s="207"/>
      <c r="O76" s="207"/>
      <c r="P76" s="207"/>
      <c r="Q76" s="207"/>
      <c r="R76" s="207"/>
      <c r="S76" s="207"/>
      <c r="T76" s="207"/>
      <c r="U76" s="207"/>
    </row>
    <row r="77" spans="1:21" ht="12.75" customHeight="1">
      <c r="A77" s="207"/>
      <c r="B77" s="207"/>
      <c r="C77" s="207"/>
      <c r="D77" s="207"/>
      <c r="E77" s="207"/>
      <c r="F77" s="207"/>
      <c r="G77" s="207"/>
      <c r="H77" s="207"/>
      <c r="I77" s="207"/>
      <c r="J77" s="207"/>
      <c r="K77" s="207"/>
      <c r="L77" s="207"/>
      <c r="M77" s="207"/>
      <c r="N77" s="207"/>
      <c r="O77" s="207"/>
      <c r="P77" s="207"/>
      <c r="Q77" s="207"/>
      <c r="R77" s="207"/>
      <c r="S77" s="207"/>
      <c r="T77" s="207"/>
      <c r="U77" s="207"/>
    </row>
    <row r="78" spans="1:21" ht="12.75" customHeight="1">
      <c r="A78" s="207"/>
      <c r="B78" s="207"/>
      <c r="C78" s="207"/>
      <c r="D78" s="207"/>
      <c r="E78" s="207"/>
      <c r="F78" s="207"/>
      <c r="G78" s="207"/>
      <c r="H78" s="207"/>
      <c r="I78" s="207"/>
      <c r="J78" s="207"/>
      <c r="K78" s="207"/>
      <c r="L78" s="207"/>
      <c r="M78" s="207"/>
      <c r="N78" s="207"/>
      <c r="O78" s="207"/>
      <c r="P78" s="207"/>
      <c r="Q78" s="207"/>
      <c r="R78" s="207"/>
      <c r="S78" s="207"/>
      <c r="T78" s="207"/>
      <c r="U78" s="207"/>
    </row>
    <row r="79" spans="1:21" ht="12.75" customHeight="1">
      <c r="A79" s="207"/>
      <c r="B79" s="207"/>
      <c r="C79" s="207"/>
      <c r="D79" s="207"/>
      <c r="E79" s="207"/>
      <c r="F79" s="207"/>
      <c r="G79" s="207"/>
      <c r="H79" s="207"/>
      <c r="I79" s="207"/>
      <c r="J79" s="207"/>
      <c r="K79" s="207"/>
      <c r="L79" s="207"/>
      <c r="M79" s="207"/>
      <c r="N79" s="207"/>
      <c r="O79" s="207"/>
      <c r="P79" s="207"/>
      <c r="Q79" s="207"/>
      <c r="R79" s="207"/>
      <c r="S79" s="207"/>
      <c r="T79" s="207"/>
      <c r="U79" s="207"/>
    </row>
    <row r="80" spans="1:21" ht="12.75" customHeight="1">
      <c r="A80" s="207"/>
      <c r="B80" s="207"/>
      <c r="C80" s="207"/>
      <c r="D80" s="207"/>
      <c r="E80" s="207"/>
      <c r="F80" s="207"/>
      <c r="G80" s="207"/>
      <c r="H80" s="207"/>
      <c r="I80" s="207"/>
      <c r="J80" s="207"/>
      <c r="K80" s="207"/>
      <c r="L80" s="207"/>
      <c r="M80" s="207"/>
      <c r="N80" s="207"/>
      <c r="O80" s="207"/>
      <c r="P80" s="207"/>
      <c r="Q80" s="207"/>
      <c r="R80" s="207"/>
      <c r="S80" s="207"/>
      <c r="T80" s="207"/>
      <c r="U80" s="207"/>
    </row>
    <row r="81" spans="1:21" ht="12.75" customHeight="1">
      <c r="A81" s="207"/>
      <c r="B81" s="207"/>
      <c r="C81" s="207"/>
      <c r="D81" s="207"/>
      <c r="E81" s="207"/>
      <c r="F81" s="207"/>
      <c r="G81" s="207"/>
      <c r="H81" s="207"/>
      <c r="I81" s="207"/>
      <c r="J81" s="207"/>
      <c r="K81" s="207"/>
      <c r="L81" s="207"/>
      <c r="M81" s="207"/>
      <c r="N81" s="207"/>
      <c r="O81" s="207"/>
      <c r="P81" s="207"/>
      <c r="Q81" s="207"/>
      <c r="R81" s="207"/>
      <c r="S81" s="207"/>
      <c r="T81" s="207"/>
      <c r="U81" s="207"/>
    </row>
    <row r="82" spans="1:21" ht="12.75" customHeight="1">
      <c r="A82" s="207"/>
      <c r="B82" s="207"/>
      <c r="C82" s="207"/>
      <c r="D82" s="207"/>
      <c r="E82" s="207"/>
      <c r="F82" s="207"/>
      <c r="G82" s="207"/>
      <c r="H82" s="207"/>
      <c r="I82" s="207"/>
      <c r="J82" s="207"/>
      <c r="K82" s="207"/>
      <c r="L82" s="207"/>
      <c r="M82" s="207"/>
      <c r="N82" s="207"/>
      <c r="O82" s="207"/>
      <c r="P82" s="207"/>
      <c r="Q82" s="207"/>
      <c r="R82" s="207"/>
      <c r="S82" s="207"/>
      <c r="T82" s="207"/>
      <c r="U82" s="207"/>
    </row>
    <row r="83" spans="1:21" ht="12.75" customHeight="1">
      <c r="A83" s="207"/>
      <c r="B83" s="207"/>
      <c r="C83" s="207"/>
      <c r="D83" s="207"/>
      <c r="E83" s="207"/>
      <c r="F83" s="207"/>
      <c r="G83" s="207"/>
      <c r="H83" s="207"/>
      <c r="I83" s="207"/>
      <c r="J83" s="207"/>
      <c r="K83" s="207"/>
      <c r="L83" s="207"/>
      <c r="M83" s="207"/>
      <c r="N83" s="207"/>
      <c r="O83" s="207"/>
      <c r="P83" s="207"/>
      <c r="Q83" s="207"/>
      <c r="R83" s="207"/>
      <c r="S83" s="207"/>
      <c r="T83" s="207"/>
      <c r="U83" s="207"/>
    </row>
    <row r="84" spans="1:21" ht="12.75" customHeight="1">
      <c r="A84" s="207"/>
      <c r="B84" s="207"/>
      <c r="C84" s="207"/>
      <c r="D84" s="207"/>
      <c r="E84" s="207"/>
      <c r="F84" s="207"/>
      <c r="G84" s="207"/>
      <c r="H84" s="207"/>
      <c r="I84" s="207"/>
      <c r="J84" s="207"/>
      <c r="K84" s="207"/>
      <c r="L84" s="207"/>
      <c r="M84" s="207"/>
      <c r="N84" s="207"/>
      <c r="O84" s="207"/>
      <c r="P84" s="207"/>
      <c r="Q84" s="207"/>
      <c r="R84" s="207"/>
      <c r="S84" s="207"/>
      <c r="T84" s="207"/>
      <c r="U84" s="207"/>
    </row>
    <row r="85" spans="1:21" ht="12.75" customHeight="1">
      <c r="A85" s="207"/>
      <c r="B85" s="207"/>
      <c r="C85" s="207"/>
      <c r="D85" s="207"/>
      <c r="E85" s="207"/>
      <c r="F85" s="207"/>
      <c r="G85" s="207"/>
      <c r="H85" s="207"/>
      <c r="I85" s="207"/>
      <c r="J85" s="207"/>
      <c r="K85" s="207"/>
      <c r="L85" s="207"/>
      <c r="M85" s="207"/>
      <c r="N85" s="207"/>
      <c r="O85" s="207"/>
      <c r="P85" s="207"/>
      <c r="Q85" s="207"/>
      <c r="R85" s="207"/>
      <c r="S85" s="207"/>
      <c r="T85" s="207"/>
      <c r="U85" s="207"/>
    </row>
    <row r="86" spans="1:21" ht="12.75" customHeight="1">
      <c r="A86" s="207"/>
      <c r="B86" s="207"/>
      <c r="C86" s="207"/>
      <c r="D86" s="207"/>
      <c r="E86" s="207"/>
      <c r="F86" s="207"/>
      <c r="G86" s="207"/>
      <c r="H86" s="207"/>
      <c r="I86" s="207"/>
      <c r="J86" s="207"/>
      <c r="K86" s="207"/>
      <c r="L86" s="207"/>
      <c r="M86" s="207"/>
      <c r="N86" s="207"/>
      <c r="O86" s="207"/>
      <c r="P86" s="207"/>
      <c r="Q86" s="207"/>
      <c r="R86" s="207"/>
      <c r="S86" s="207"/>
      <c r="T86" s="207"/>
      <c r="U86" s="207"/>
    </row>
    <row r="87" spans="1:21" ht="12.75" customHeight="1">
      <c r="A87" s="207"/>
      <c r="B87" s="207"/>
      <c r="C87" s="207"/>
      <c r="D87" s="207"/>
      <c r="E87" s="207"/>
      <c r="F87" s="207"/>
      <c r="G87" s="207"/>
      <c r="H87" s="207"/>
      <c r="I87" s="207"/>
      <c r="J87" s="207"/>
      <c r="K87" s="207"/>
      <c r="L87" s="207"/>
      <c r="M87" s="207"/>
      <c r="N87" s="207"/>
      <c r="O87" s="207"/>
      <c r="P87" s="207"/>
      <c r="Q87" s="207"/>
      <c r="R87" s="207"/>
      <c r="S87" s="207"/>
      <c r="T87" s="207"/>
      <c r="U87" s="207"/>
    </row>
    <row r="88" spans="1:21" ht="12.75" customHeight="1">
      <c r="A88" s="207"/>
      <c r="B88" s="207"/>
      <c r="C88" s="207"/>
      <c r="D88" s="207"/>
      <c r="E88" s="207"/>
      <c r="F88" s="207"/>
      <c r="G88" s="207"/>
      <c r="H88" s="207"/>
      <c r="I88" s="207"/>
      <c r="J88" s="207"/>
      <c r="K88" s="207"/>
      <c r="L88" s="207"/>
      <c r="M88" s="207"/>
      <c r="N88" s="207"/>
      <c r="O88" s="207"/>
      <c r="P88" s="207"/>
      <c r="Q88" s="207"/>
      <c r="R88" s="207"/>
      <c r="S88" s="207"/>
      <c r="T88" s="207"/>
      <c r="U88" s="207"/>
    </row>
    <row r="89" spans="1:21" ht="12.75" customHeight="1">
      <c r="A89" s="207"/>
      <c r="B89" s="207"/>
      <c r="C89" s="207"/>
      <c r="D89" s="207"/>
      <c r="E89" s="207"/>
      <c r="F89" s="207"/>
      <c r="G89" s="207"/>
      <c r="H89" s="207"/>
      <c r="I89" s="207"/>
      <c r="J89" s="207"/>
      <c r="K89" s="207"/>
      <c r="L89" s="207"/>
      <c r="M89" s="207"/>
      <c r="N89" s="207"/>
      <c r="O89" s="207"/>
      <c r="P89" s="207"/>
      <c r="Q89" s="207"/>
      <c r="R89" s="207"/>
      <c r="S89" s="207"/>
      <c r="T89" s="207"/>
      <c r="U89" s="207"/>
    </row>
    <row r="90" spans="1:21" ht="12.75" customHeight="1">
      <c r="A90" s="207"/>
      <c r="B90" s="207"/>
      <c r="C90" s="207"/>
      <c r="D90" s="207"/>
      <c r="E90" s="207"/>
      <c r="F90" s="207"/>
      <c r="G90" s="207"/>
      <c r="H90" s="207"/>
      <c r="I90" s="207"/>
      <c r="J90" s="207"/>
      <c r="K90" s="207"/>
      <c r="L90" s="207"/>
      <c r="M90" s="207"/>
      <c r="N90" s="207"/>
      <c r="O90" s="207"/>
      <c r="P90" s="207"/>
      <c r="Q90" s="207"/>
      <c r="R90" s="207"/>
      <c r="S90" s="207"/>
      <c r="T90" s="207"/>
      <c r="U90" s="207"/>
    </row>
    <row r="91" spans="1:21" ht="12.75" customHeight="1">
      <c r="A91" s="207"/>
      <c r="B91" s="207"/>
      <c r="C91" s="207"/>
      <c r="D91" s="207"/>
      <c r="E91" s="207"/>
      <c r="F91" s="207"/>
      <c r="G91" s="207"/>
      <c r="H91" s="207"/>
      <c r="I91" s="207"/>
      <c r="J91" s="207"/>
      <c r="K91" s="207"/>
      <c r="L91" s="207"/>
      <c r="M91" s="207"/>
      <c r="N91" s="207"/>
      <c r="O91" s="207"/>
      <c r="P91" s="207"/>
      <c r="Q91" s="207"/>
      <c r="R91" s="207"/>
      <c r="S91" s="207"/>
      <c r="T91" s="207"/>
      <c r="U91" s="207"/>
    </row>
    <row r="92" spans="1:21" ht="12.75" customHeight="1">
      <c r="A92" s="207"/>
      <c r="B92" s="207"/>
      <c r="C92" s="207"/>
      <c r="D92" s="207"/>
      <c r="E92" s="207"/>
      <c r="F92" s="207"/>
      <c r="G92" s="207"/>
      <c r="H92" s="207"/>
      <c r="I92" s="207"/>
      <c r="J92" s="207"/>
      <c r="K92" s="207"/>
      <c r="L92" s="207"/>
      <c r="M92" s="207"/>
      <c r="N92" s="207"/>
      <c r="O92" s="207"/>
      <c r="P92" s="207"/>
      <c r="Q92" s="207"/>
      <c r="R92" s="207"/>
      <c r="S92" s="207"/>
      <c r="T92" s="207"/>
      <c r="U92" s="207"/>
    </row>
    <row r="93" spans="1:21" ht="12.75" customHeight="1">
      <c r="A93" s="207"/>
      <c r="B93" s="207"/>
      <c r="C93" s="207"/>
      <c r="D93" s="207"/>
      <c r="E93" s="207"/>
      <c r="F93" s="207"/>
      <c r="G93" s="207"/>
      <c r="H93" s="207"/>
      <c r="I93" s="207"/>
      <c r="J93" s="207"/>
      <c r="K93" s="207"/>
      <c r="L93" s="207"/>
      <c r="M93" s="207"/>
      <c r="N93" s="207"/>
      <c r="O93" s="207"/>
      <c r="P93" s="207"/>
      <c r="Q93" s="207"/>
      <c r="R93" s="207"/>
      <c r="S93" s="207"/>
      <c r="T93" s="207"/>
      <c r="U93" s="207"/>
    </row>
    <row r="94" spans="1:21" ht="12.75" customHeight="1">
      <c r="A94" s="207"/>
      <c r="B94" s="207"/>
      <c r="C94" s="207"/>
      <c r="D94" s="207"/>
      <c r="E94" s="207"/>
      <c r="F94" s="207"/>
      <c r="G94" s="207"/>
      <c r="H94" s="207"/>
      <c r="I94" s="207"/>
      <c r="J94" s="207"/>
      <c r="K94" s="207"/>
      <c r="L94" s="207"/>
      <c r="M94" s="207"/>
      <c r="N94" s="207"/>
      <c r="O94" s="207"/>
      <c r="P94" s="207"/>
      <c r="Q94" s="207"/>
      <c r="R94" s="207"/>
      <c r="S94" s="207"/>
      <c r="T94" s="207"/>
      <c r="U94" s="207"/>
    </row>
    <row r="95" spans="1:21" ht="12.75" customHeight="1">
      <c r="A95" s="207"/>
      <c r="B95" s="207"/>
      <c r="C95" s="207"/>
      <c r="D95" s="207"/>
      <c r="E95" s="207"/>
      <c r="F95" s="207"/>
      <c r="G95" s="207"/>
      <c r="H95" s="207"/>
      <c r="I95" s="207"/>
      <c r="J95" s="207"/>
      <c r="K95" s="207"/>
      <c r="L95" s="207"/>
      <c r="M95" s="207"/>
      <c r="N95" s="207"/>
      <c r="O95" s="207"/>
      <c r="P95" s="207"/>
      <c r="Q95" s="207"/>
      <c r="R95" s="207"/>
      <c r="S95" s="207"/>
      <c r="T95" s="207"/>
      <c r="U95" s="207"/>
    </row>
    <row r="96" spans="1:21" ht="12.75" customHeight="1">
      <c r="A96" s="207"/>
      <c r="B96" s="207"/>
      <c r="C96" s="207"/>
      <c r="D96" s="207"/>
      <c r="E96" s="207"/>
      <c r="F96" s="207"/>
      <c r="G96" s="207"/>
      <c r="H96" s="207"/>
      <c r="I96" s="207"/>
      <c r="J96" s="207"/>
      <c r="K96" s="207"/>
      <c r="L96" s="207"/>
      <c r="M96" s="207"/>
      <c r="N96" s="207"/>
      <c r="O96" s="207"/>
      <c r="P96" s="207"/>
      <c r="Q96" s="207"/>
      <c r="R96" s="207"/>
      <c r="S96" s="207"/>
      <c r="T96" s="207"/>
      <c r="U96" s="207"/>
    </row>
    <row r="97" spans="1:21" ht="12.75" customHeight="1">
      <c r="A97" s="207"/>
      <c r="B97" s="207"/>
      <c r="C97" s="207"/>
      <c r="D97" s="207"/>
      <c r="E97" s="207"/>
      <c r="F97" s="207"/>
      <c r="G97" s="207"/>
      <c r="H97" s="207"/>
      <c r="I97" s="207"/>
      <c r="J97" s="207"/>
      <c r="K97" s="207"/>
      <c r="L97" s="207"/>
      <c r="M97" s="207"/>
      <c r="N97" s="207"/>
      <c r="O97" s="207"/>
      <c r="P97" s="207"/>
      <c r="Q97" s="207"/>
      <c r="R97" s="207"/>
      <c r="S97" s="207"/>
      <c r="T97" s="207"/>
      <c r="U97" s="207"/>
    </row>
    <row r="98" spans="1:21" ht="12.75" customHeight="1">
      <c r="A98" s="207"/>
      <c r="B98" s="207"/>
      <c r="C98" s="207"/>
      <c r="D98" s="207"/>
      <c r="E98" s="207"/>
      <c r="F98" s="207"/>
      <c r="G98" s="207"/>
      <c r="H98" s="207"/>
      <c r="I98" s="207"/>
      <c r="J98" s="207"/>
      <c r="K98" s="207"/>
      <c r="L98" s="207"/>
      <c r="M98" s="207"/>
      <c r="N98" s="207"/>
      <c r="O98" s="207"/>
      <c r="P98" s="207"/>
      <c r="Q98" s="207"/>
      <c r="R98" s="207"/>
      <c r="S98" s="207"/>
      <c r="T98" s="207"/>
      <c r="U98" s="207"/>
    </row>
    <row r="99" spans="1:21" ht="12.75" customHeight="1">
      <c r="A99" s="207"/>
      <c r="B99" s="207"/>
      <c r="C99" s="207"/>
      <c r="D99" s="207"/>
      <c r="E99" s="207"/>
      <c r="F99" s="207"/>
      <c r="G99" s="207"/>
      <c r="H99" s="207"/>
      <c r="I99" s="207"/>
      <c r="J99" s="207"/>
      <c r="K99" s="207"/>
      <c r="L99" s="207"/>
      <c r="M99" s="207"/>
      <c r="N99" s="207"/>
      <c r="O99" s="207"/>
      <c r="P99" s="207"/>
      <c r="Q99" s="207"/>
      <c r="R99" s="207"/>
      <c r="S99" s="207"/>
      <c r="T99" s="207"/>
      <c r="U99" s="207"/>
    </row>
    <row r="100" spans="1:21" ht="12.75" customHeight="1">
      <c r="A100" s="207"/>
      <c r="B100" s="207"/>
      <c r="C100" s="207"/>
      <c r="D100" s="207"/>
      <c r="E100" s="207"/>
      <c r="F100" s="207"/>
      <c r="G100" s="207"/>
      <c r="H100" s="207"/>
      <c r="I100" s="207"/>
      <c r="J100" s="207"/>
      <c r="K100" s="207"/>
      <c r="L100" s="207"/>
      <c r="M100" s="207"/>
      <c r="N100" s="207"/>
      <c r="O100" s="207"/>
      <c r="P100" s="207"/>
      <c r="Q100" s="207"/>
      <c r="R100" s="207"/>
      <c r="S100" s="207"/>
      <c r="T100" s="207"/>
      <c r="U100" s="207"/>
    </row>
    <row r="101" spans="1:21" ht="12.75" customHeight="1">
      <c r="A101" s="207"/>
      <c r="B101" s="207"/>
      <c r="C101" s="207"/>
      <c r="D101" s="207"/>
      <c r="E101" s="207"/>
      <c r="F101" s="207"/>
      <c r="G101" s="207"/>
      <c r="H101" s="207"/>
      <c r="I101" s="207"/>
      <c r="J101" s="207"/>
      <c r="K101" s="207"/>
      <c r="L101" s="207"/>
      <c r="M101" s="207"/>
      <c r="N101" s="207"/>
      <c r="O101" s="207"/>
      <c r="P101" s="207"/>
      <c r="Q101" s="207"/>
      <c r="R101" s="207"/>
      <c r="S101" s="207"/>
      <c r="T101" s="207"/>
      <c r="U101" s="207"/>
    </row>
    <row r="102" spans="1:21" ht="12.75" customHeight="1">
      <c r="A102" s="207"/>
      <c r="B102" s="207"/>
      <c r="C102" s="207"/>
      <c r="D102" s="207"/>
      <c r="E102" s="207"/>
      <c r="F102" s="207"/>
      <c r="G102" s="207"/>
      <c r="H102" s="207"/>
      <c r="I102" s="207"/>
      <c r="J102" s="207"/>
      <c r="K102" s="207"/>
      <c r="L102" s="207"/>
      <c r="M102" s="207"/>
      <c r="N102" s="207"/>
      <c r="O102" s="207"/>
      <c r="P102" s="207"/>
      <c r="Q102" s="207"/>
      <c r="R102" s="207"/>
      <c r="S102" s="207"/>
      <c r="T102" s="207"/>
      <c r="U102" s="207"/>
    </row>
    <row r="103" spans="1:21" ht="12.75" customHeight="1">
      <c r="A103" s="207"/>
      <c r="B103" s="207"/>
      <c r="C103" s="207"/>
      <c r="D103" s="207"/>
      <c r="E103" s="207"/>
      <c r="F103" s="207"/>
      <c r="G103" s="207"/>
      <c r="H103" s="207"/>
      <c r="I103" s="207"/>
      <c r="J103" s="207"/>
      <c r="K103" s="207"/>
      <c r="L103" s="207"/>
      <c r="M103" s="207"/>
      <c r="N103" s="207"/>
      <c r="O103" s="207"/>
      <c r="P103" s="207"/>
      <c r="Q103" s="207"/>
      <c r="R103" s="207"/>
      <c r="S103" s="207"/>
      <c r="T103" s="207"/>
      <c r="U103" s="207"/>
    </row>
    <row r="104" spans="1:21" ht="12.75" customHeight="1">
      <c r="A104" s="207"/>
      <c r="B104" s="207"/>
      <c r="C104" s="207"/>
      <c r="D104" s="207"/>
      <c r="E104" s="207"/>
      <c r="F104" s="207"/>
      <c r="G104" s="207"/>
      <c r="H104" s="207"/>
      <c r="I104" s="207"/>
      <c r="J104" s="207"/>
      <c r="K104" s="207"/>
      <c r="L104" s="207"/>
      <c r="M104" s="207"/>
      <c r="N104" s="207"/>
      <c r="O104" s="207"/>
      <c r="P104" s="207"/>
      <c r="Q104" s="207"/>
      <c r="R104" s="207"/>
      <c r="S104" s="207"/>
      <c r="T104" s="207"/>
      <c r="U104" s="207"/>
    </row>
    <row r="105" spans="1:21" ht="12.7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row>
    <row r="106" spans="1:21" ht="12.75" customHeight="1">
      <c r="A106" s="207"/>
      <c r="B106" s="207"/>
      <c r="C106" s="207"/>
      <c r="D106" s="207"/>
      <c r="E106" s="207"/>
      <c r="F106" s="207"/>
      <c r="G106" s="207"/>
      <c r="H106" s="207"/>
      <c r="I106" s="207"/>
      <c r="J106" s="207"/>
      <c r="K106" s="207"/>
      <c r="L106" s="207"/>
      <c r="M106" s="207"/>
      <c r="N106" s="207"/>
      <c r="O106" s="207"/>
      <c r="P106" s="207"/>
      <c r="Q106" s="207"/>
      <c r="R106" s="207"/>
      <c r="S106" s="207"/>
      <c r="T106" s="207"/>
      <c r="U106" s="207"/>
    </row>
    <row r="107" spans="1:21" ht="12.75" customHeight="1">
      <c r="A107" s="207"/>
      <c r="B107" s="207"/>
      <c r="C107" s="207"/>
      <c r="D107" s="207"/>
      <c r="E107" s="207"/>
      <c r="F107" s="207"/>
      <c r="G107" s="207"/>
      <c r="H107" s="207"/>
      <c r="I107" s="207"/>
      <c r="J107" s="207"/>
      <c r="K107" s="207"/>
      <c r="L107" s="207"/>
      <c r="M107" s="207"/>
      <c r="N107" s="207"/>
      <c r="O107" s="207"/>
      <c r="P107" s="207"/>
      <c r="Q107" s="207"/>
      <c r="R107" s="207"/>
      <c r="S107" s="207"/>
      <c r="T107" s="207"/>
      <c r="U107" s="207"/>
    </row>
    <row r="108" spans="1:21" ht="12.75" customHeight="1">
      <c r="A108" s="207"/>
      <c r="B108" s="207"/>
      <c r="C108" s="207"/>
      <c r="D108" s="207"/>
      <c r="E108" s="207"/>
      <c r="F108" s="207"/>
      <c r="G108" s="207"/>
      <c r="H108" s="207"/>
      <c r="I108" s="207"/>
      <c r="J108" s="207"/>
      <c r="K108" s="207"/>
      <c r="L108" s="207"/>
      <c r="M108" s="207"/>
      <c r="N108" s="207"/>
      <c r="O108" s="207"/>
      <c r="P108" s="207"/>
      <c r="Q108" s="207"/>
      <c r="R108" s="207"/>
      <c r="S108" s="207"/>
      <c r="T108" s="207"/>
      <c r="U108" s="207"/>
    </row>
    <row r="109" spans="1:21" ht="12.75" customHeight="1">
      <c r="A109" s="207"/>
      <c r="B109" s="207"/>
      <c r="C109" s="207"/>
      <c r="D109" s="207"/>
      <c r="E109" s="207"/>
      <c r="F109" s="207"/>
      <c r="G109" s="207"/>
      <c r="H109" s="207"/>
      <c r="I109" s="207"/>
      <c r="J109" s="207"/>
      <c r="K109" s="207"/>
      <c r="L109" s="207"/>
      <c r="M109" s="207"/>
      <c r="N109" s="207"/>
      <c r="O109" s="207"/>
      <c r="P109" s="207"/>
      <c r="Q109" s="207"/>
      <c r="R109" s="207"/>
      <c r="S109" s="207"/>
      <c r="T109" s="207"/>
      <c r="U109" s="207"/>
    </row>
    <row r="110" spans="1:21" ht="12.75" customHeight="1">
      <c r="A110" s="207"/>
      <c r="B110" s="207"/>
      <c r="C110" s="207"/>
      <c r="D110" s="207"/>
      <c r="E110" s="207"/>
      <c r="F110" s="207"/>
      <c r="G110" s="207"/>
      <c r="H110" s="207"/>
      <c r="I110" s="207"/>
      <c r="J110" s="207"/>
      <c r="K110" s="207"/>
      <c r="L110" s="207"/>
      <c r="M110" s="207"/>
      <c r="N110" s="207"/>
      <c r="O110" s="207"/>
      <c r="P110" s="207"/>
      <c r="Q110" s="207"/>
      <c r="R110" s="207"/>
      <c r="S110" s="207"/>
      <c r="T110" s="207"/>
      <c r="U110" s="207"/>
    </row>
    <row r="111" spans="1:21" ht="12.75" customHeight="1">
      <c r="A111" s="207"/>
      <c r="B111" s="207"/>
      <c r="C111" s="207"/>
      <c r="D111" s="207"/>
      <c r="E111" s="207"/>
      <c r="F111" s="207"/>
      <c r="G111" s="207"/>
      <c r="H111" s="207"/>
      <c r="I111" s="207"/>
      <c r="J111" s="207"/>
      <c r="K111" s="207"/>
      <c r="L111" s="207"/>
      <c r="M111" s="207"/>
      <c r="N111" s="207"/>
      <c r="O111" s="207"/>
      <c r="P111" s="207"/>
      <c r="Q111" s="207"/>
      <c r="R111" s="207"/>
      <c r="S111" s="207"/>
      <c r="T111" s="207"/>
      <c r="U111" s="207"/>
    </row>
    <row r="112" spans="1:21" ht="12.75" customHeight="1">
      <c r="A112" s="207"/>
      <c r="B112" s="207"/>
      <c r="C112" s="207"/>
      <c r="D112" s="207"/>
      <c r="E112" s="207"/>
      <c r="F112" s="207"/>
      <c r="G112" s="207"/>
      <c r="H112" s="207"/>
      <c r="I112" s="207"/>
      <c r="J112" s="207"/>
      <c r="K112" s="207"/>
      <c r="L112" s="207"/>
      <c r="M112" s="207"/>
      <c r="N112" s="207"/>
      <c r="O112" s="207"/>
      <c r="P112" s="207"/>
      <c r="Q112" s="207"/>
      <c r="R112" s="207"/>
      <c r="S112" s="207"/>
      <c r="T112" s="207"/>
      <c r="U112" s="207"/>
    </row>
    <row r="113" spans="1:21" ht="12.75" customHeight="1">
      <c r="A113" s="207"/>
      <c r="B113" s="207"/>
      <c r="C113" s="207"/>
      <c r="D113" s="207"/>
      <c r="E113" s="207"/>
      <c r="F113" s="207"/>
      <c r="G113" s="207"/>
      <c r="H113" s="207"/>
      <c r="I113" s="207"/>
      <c r="J113" s="207"/>
      <c r="K113" s="207"/>
      <c r="L113" s="207"/>
      <c r="M113" s="207"/>
      <c r="N113" s="207"/>
      <c r="O113" s="207"/>
      <c r="P113" s="207"/>
      <c r="Q113" s="207"/>
      <c r="R113" s="207"/>
      <c r="S113" s="207"/>
      <c r="T113" s="207"/>
      <c r="U113" s="207"/>
    </row>
    <row r="114" spans="1:21" ht="12.75" customHeight="1">
      <c r="A114" s="207"/>
      <c r="B114" s="207"/>
      <c r="C114" s="207"/>
      <c r="D114" s="207"/>
      <c r="E114" s="207"/>
      <c r="F114" s="207"/>
      <c r="G114" s="207"/>
      <c r="H114" s="207"/>
      <c r="I114" s="207"/>
      <c r="J114" s="207"/>
      <c r="K114" s="207"/>
      <c r="L114" s="207"/>
      <c r="M114" s="207"/>
      <c r="N114" s="207"/>
      <c r="O114" s="207"/>
      <c r="P114" s="207"/>
      <c r="Q114" s="207"/>
      <c r="R114" s="207"/>
      <c r="S114" s="207"/>
      <c r="T114" s="207"/>
      <c r="U114" s="207"/>
    </row>
    <row r="115" spans="1:21" ht="12.75" customHeight="1">
      <c r="A115" s="207"/>
      <c r="B115" s="207"/>
      <c r="C115" s="207"/>
      <c r="D115" s="207"/>
      <c r="E115" s="207"/>
      <c r="F115" s="207"/>
      <c r="G115" s="207"/>
      <c r="H115" s="207"/>
      <c r="I115" s="207"/>
      <c r="J115" s="207"/>
      <c r="K115" s="207"/>
      <c r="L115" s="207"/>
      <c r="M115" s="207"/>
      <c r="N115" s="207"/>
      <c r="O115" s="207"/>
      <c r="P115" s="207"/>
      <c r="Q115" s="207"/>
      <c r="R115" s="207"/>
      <c r="S115" s="207"/>
      <c r="T115" s="207"/>
      <c r="U115" s="207"/>
    </row>
    <row r="116" spans="1:21" ht="12.75" customHeight="1">
      <c r="A116" s="207"/>
      <c r="B116" s="207"/>
      <c r="C116" s="207"/>
      <c r="D116" s="207"/>
      <c r="E116" s="207"/>
      <c r="F116" s="207"/>
      <c r="G116" s="207"/>
      <c r="H116" s="207"/>
      <c r="I116" s="207"/>
      <c r="J116" s="207"/>
      <c r="K116" s="207"/>
      <c r="L116" s="207"/>
      <c r="M116" s="207"/>
      <c r="N116" s="207"/>
      <c r="O116" s="207"/>
      <c r="P116" s="207"/>
      <c r="Q116" s="207"/>
      <c r="R116" s="207"/>
      <c r="S116" s="207"/>
      <c r="T116" s="207"/>
      <c r="U116" s="207"/>
    </row>
    <row r="117" spans="1:21" ht="12.75" customHeight="1">
      <c r="A117" s="207"/>
      <c r="B117" s="207"/>
      <c r="C117" s="207"/>
      <c r="D117" s="207"/>
      <c r="E117" s="207"/>
      <c r="F117" s="207"/>
      <c r="G117" s="207"/>
      <c r="H117" s="207"/>
      <c r="I117" s="207"/>
      <c r="J117" s="207"/>
      <c r="K117" s="207"/>
      <c r="L117" s="207"/>
      <c r="M117" s="207"/>
      <c r="N117" s="207"/>
      <c r="O117" s="207"/>
      <c r="P117" s="207"/>
      <c r="Q117" s="207"/>
      <c r="R117" s="207"/>
      <c r="S117" s="207"/>
      <c r="T117" s="207"/>
      <c r="U117" s="207"/>
    </row>
    <row r="118" spans="1:21" ht="12.75" customHeight="1">
      <c r="A118" s="207"/>
      <c r="B118" s="207"/>
      <c r="C118" s="207"/>
      <c r="D118" s="207"/>
      <c r="E118" s="207"/>
      <c r="F118" s="207"/>
      <c r="G118" s="207"/>
      <c r="H118" s="207"/>
      <c r="I118" s="207"/>
      <c r="J118" s="207"/>
      <c r="K118" s="207"/>
      <c r="L118" s="207"/>
      <c r="M118" s="207"/>
      <c r="N118" s="207"/>
      <c r="O118" s="207"/>
      <c r="P118" s="207"/>
      <c r="Q118" s="207"/>
      <c r="R118" s="207"/>
      <c r="S118" s="207"/>
      <c r="T118" s="207"/>
      <c r="U118" s="207"/>
    </row>
    <row r="119" spans="1:21" ht="12.75" customHeight="1">
      <c r="A119" s="207"/>
      <c r="B119" s="207"/>
      <c r="C119" s="207"/>
      <c r="D119" s="207"/>
      <c r="E119" s="207"/>
      <c r="F119" s="207"/>
      <c r="G119" s="207"/>
      <c r="H119" s="207"/>
      <c r="I119" s="207"/>
      <c r="J119" s="207"/>
      <c r="K119" s="207"/>
      <c r="L119" s="207"/>
      <c r="M119" s="207"/>
      <c r="N119" s="207"/>
      <c r="O119" s="207"/>
      <c r="P119" s="207"/>
      <c r="Q119" s="207"/>
      <c r="R119" s="207"/>
      <c r="S119" s="207"/>
      <c r="T119" s="207"/>
      <c r="U119" s="207"/>
    </row>
    <row r="120" spans="1:21" ht="12.75" customHeight="1">
      <c r="A120" s="207"/>
      <c r="B120" s="207"/>
      <c r="C120" s="207"/>
      <c r="D120" s="207"/>
      <c r="E120" s="207"/>
      <c r="F120" s="207"/>
      <c r="G120" s="207"/>
      <c r="H120" s="207"/>
      <c r="I120" s="207"/>
      <c r="J120" s="207"/>
      <c r="K120" s="207"/>
      <c r="L120" s="207"/>
      <c r="M120" s="207"/>
      <c r="N120" s="207"/>
      <c r="O120" s="207"/>
      <c r="P120" s="207"/>
      <c r="Q120" s="207"/>
      <c r="R120" s="207"/>
      <c r="S120" s="207"/>
      <c r="T120" s="207"/>
      <c r="U120" s="207"/>
    </row>
    <row r="121" spans="1:21" ht="12.75" customHeight="1">
      <c r="A121" s="207"/>
      <c r="B121" s="207"/>
      <c r="C121" s="207"/>
      <c r="D121" s="207"/>
      <c r="E121" s="207"/>
      <c r="F121" s="207"/>
      <c r="G121" s="207"/>
      <c r="H121" s="207"/>
      <c r="I121" s="207"/>
      <c r="J121" s="207"/>
      <c r="K121" s="207"/>
      <c r="L121" s="207"/>
      <c r="M121" s="207"/>
      <c r="N121" s="207"/>
      <c r="O121" s="207"/>
      <c r="P121" s="207"/>
      <c r="Q121" s="207"/>
      <c r="R121" s="207"/>
      <c r="S121" s="207"/>
      <c r="T121" s="207"/>
      <c r="U121" s="207"/>
    </row>
    <row r="122" spans="1:21" ht="12.75" customHeight="1">
      <c r="A122" s="207"/>
      <c r="B122" s="207"/>
      <c r="C122" s="207"/>
      <c r="D122" s="207"/>
      <c r="E122" s="207"/>
      <c r="F122" s="207"/>
      <c r="G122" s="207"/>
      <c r="H122" s="207"/>
      <c r="I122" s="207"/>
      <c r="J122" s="207"/>
      <c r="K122" s="207"/>
      <c r="L122" s="207"/>
      <c r="M122" s="207"/>
      <c r="N122" s="207"/>
      <c r="O122" s="207"/>
      <c r="P122" s="207"/>
      <c r="Q122" s="207"/>
      <c r="R122" s="207"/>
      <c r="S122" s="207"/>
      <c r="T122" s="207"/>
      <c r="U122" s="207"/>
    </row>
    <row r="123" spans="1:21" ht="12.75" customHeight="1">
      <c r="A123" s="207"/>
      <c r="B123" s="207"/>
      <c r="C123" s="207"/>
      <c r="D123" s="207"/>
      <c r="E123" s="207"/>
      <c r="F123" s="207"/>
      <c r="G123" s="207"/>
      <c r="H123" s="207"/>
      <c r="I123" s="207"/>
      <c r="J123" s="207"/>
      <c r="K123" s="207"/>
      <c r="L123" s="207"/>
      <c r="M123" s="207"/>
      <c r="N123" s="207"/>
      <c r="O123" s="207"/>
      <c r="P123" s="207"/>
      <c r="Q123" s="207"/>
      <c r="R123" s="207"/>
      <c r="S123" s="207"/>
      <c r="T123" s="207"/>
      <c r="U123" s="207"/>
    </row>
    <row r="124" spans="1:21" ht="12.75" customHeight="1">
      <c r="A124" s="207"/>
      <c r="B124" s="207"/>
      <c r="C124" s="207"/>
      <c r="D124" s="207"/>
      <c r="E124" s="207"/>
      <c r="F124" s="207"/>
      <c r="G124" s="207"/>
      <c r="H124" s="207"/>
      <c r="I124" s="207"/>
      <c r="J124" s="207"/>
      <c r="K124" s="207"/>
      <c r="L124" s="207"/>
      <c r="M124" s="207"/>
      <c r="N124" s="207"/>
      <c r="O124" s="207"/>
      <c r="P124" s="207"/>
      <c r="Q124" s="207"/>
      <c r="R124" s="207"/>
      <c r="S124" s="207"/>
      <c r="T124" s="207"/>
      <c r="U124" s="207"/>
    </row>
    <row r="125" spans="1:21" ht="12.75" customHeight="1">
      <c r="A125" s="207"/>
      <c r="B125" s="207"/>
      <c r="C125" s="207"/>
      <c r="D125" s="207"/>
      <c r="E125" s="207"/>
      <c r="F125" s="207"/>
      <c r="G125" s="207"/>
      <c r="H125" s="207"/>
      <c r="I125" s="207"/>
      <c r="J125" s="207"/>
      <c r="K125" s="207"/>
      <c r="L125" s="207"/>
      <c r="M125" s="207"/>
      <c r="N125" s="207"/>
      <c r="O125" s="207"/>
      <c r="P125" s="207"/>
      <c r="Q125" s="207"/>
      <c r="R125" s="207"/>
      <c r="S125" s="207"/>
      <c r="T125" s="207"/>
      <c r="U125" s="207"/>
    </row>
    <row r="126" spans="1:21" ht="12.75" customHeight="1">
      <c r="A126" s="207"/>
      <c r="B126" s="207"/>
      <c r="C126" s="207"/>
      <c r="D126" s="207"/>
      <c r="E126" s="207"/>
      <c r="F126" s="207"/>
      <c r="G126" s="207"/>
      <c r="H126" s="207"/>
      <c r="I126" s="207"/>
      <c r="J126" s="207"/>
      <c r="K126" s="207"/>
      <c r="L126" s="207"/>
      <c r="M126" s="207"/>
      <c r="N126" s="207"/>
      <c r="O126" s="207"/>
      <c r="P126" s="207"/>
      <c r="Q126" s="207"/>
      <c r="R126" s="207"/>
      <c r="S126" s="207"/>
      <c r="T126" s="207"/>
      <c r="U126" s="207"/>
    </row>
    <row r="127" spans="1:21" ht="12.75" customHeight="1">
      <c r="A127" s="207"/>
      <c r="B127" s="207"/>
      <c r="C127" s="207"/>
      <c r="D127" s="207"/>
      <c r="E127" s="207"/>
      <c r="F127" s="207"/>
      <c r="G127" s="207"/>
      <c r="H127" s="207"/>
      <c r="I127" s="207"/>
      <c r="J127" s="207"/>
      <c r="K127" s="207"/>
      <c r="L127" s="207"/>
      <c r="M127" s="207"/>
      <c r="N127" s="207"/>
      <c r="O127" s="207"/>
      <c r="P127" s="207"/>
      <c r="Q127" s="207"/>
      <c r="R127" s="207"/>
      <c r="S127" s="207"/>
      <c r="T127" s="207"/>
      <c r="U127" s="207"/>
    </row>
    <row r="128" spans="1:21" ht="12.75" customHeight="1">
      <c r="A128" s="207"/>
      <c r="B128" s="207"/>
      <c r="C128" s="207"/>
      <c r="D128" s="207"/>
      <c r="E128" s="207"/>
      <c r="F128" s="207"/>
      <c r="G128" s="207"/>
      <c r="H128" s="207"/>
      <c r="I128" s="207"/>
      <c r="J128" s="207"/>
      <c r="K128" s="207"/>
      <c r="L128" s="207"/>
      <c r="M128" s="207"/>
      <c r="N128" s="207"/>
      <c r="O128" s="207"/>
      <c r="P128" s="207"/>
      <c r="Q128" s="207"/>
      <c r="R128" s="207"/>
      <c r="S128" s="207"/>
      <c r="T128" s="207"/>
      <c r="U128" s="207"/>
    </row>
    <row r="129" spans="1:21" ht="12.75" customHeight="1">
      <c r="A129" s="207"/>
      <c r="B129" s="207"/>
      <c r="C129" s="207"/>
      <c r="D129" s="207"/>
      <c r="E129" s="207"/>
      <c r="F129" s="207"/>
      <c r="G129" s="207"/>
      <c r="H129" s="207"/>
      <c r="I129" s="207"/>
      <c r="J129" s="207"/>
      <c r="K129" s="207"/>
      <c r="L129" s="207"/>
      <c r="M129" s="207"/>
      <c r="N129" s="207"/>
      <c r="O129" s="207"/>
      <c r="P129" s="207"/>
      <c r="Q129" s="207"/>
      <c r="R129" s="207"/>
      <c r="S129" s="207"/>
      <c r="T129" s="207"/>
      <c r="U129" s="207"/>
    </row>
    <row r="130" spans="1:21" ht="12.75" customHeight="1">
      <c r="A130" s="207"/>
      <c r="B130" s="207"/>
      <c r="C130" s="207"/>
      <c r="D130" s="207"/>
      <c r="E130" s="207"/>
      <c r="F130" s="207"/>
      <c r="G130" s="207"/>
      <c r="H130" s="207"/>
      <c r="I130" s="207"/>
      <c r="J130" s="207"/>
      <c r="K130" s="207"/>
      <c r="L130" s="207"/>
      <c r="M130" s="207"/>
      <c r="N130" s="207"/>
      <c r="O130" s="207"/>
      <c r="P130" s="207"/>
      <c r="Q130" s="207"/>
      <c r="R130" s="207"/>
      <c r="S130" s="207"/>
      <c r="T130" s="207"/>
      <c r="U130" s="207"/>
    </row>
    <row r="131" spans="1:21" ht="12.75" customHeight="1">
      <c r="A131" s="207"/>
      <c r="B131" s="207"/>
      <c r="C131" s="207"/>
      <c r="D131" s="207"/>
      <c r="E131" s="207"/>
      <c r="F131" s="207"/>
      <c r="G131" s="207"/>
      <c r="H131" s="207"/>
      <c r="I131" s="207"/>
      <c r="J131" s="207"/>
      <c r="K131" s="207"/>
      <c r="L131" s="207"/>
      <c r="M131" s="207"/>
      <c r="N131" s="207"/>
      <c r="O131" s="207"/>
      <c r="P131" s="207"/>
      <c r="Q131" s="207"/>
      <c r="R131" s="207"/>
      <c r="S131" s="207"/>
      <c r="T131" s="207"/>
      <c r="U131" s="207"/>
    </row>
    <row r="132" spans="1:21" ht="12.75" customHeight="1">
      <c r="A132" s="207"/>
      <c r="B132" s="207"/>
      <c r="C132" s="207"/>
      <c r="D132" s="207"/>
      <c r="E132" s="207"/>
      <c r="F132" s="207"/>
      <c r="G132" s="207"/>
      <c r="H132" s="207"/>
      <c r="I132" s="207"/>
      <c r="J132" s="207"/>
      <c r="K132" s="207"/>
      <c r="L132" s="207"/>
      <c r="M132" s="207"/>
      <c r="N132" s="207"/>
      <c r="O132" s="207"/>
      <c r="P132" s="207"/>
      <c r="Q132" s="207"/>
      <c r="R132" s="207"/>
      <c r="S132" s="207"/>
      <c r="T132" s="207"/>
      <c r="U132" s="207"/>
    </row>
    <row r="133" spans="1:21" ht="12.75" customHeight="1">
      <c r="A133" s="207"/>
      <c r="B133" s="207"/>
      <c r="C133" s="207"/>
      <c r="D133" s="207"/>
      <c r="E133" s="207"/>
      <c r="F133" s="207"/>
      <c r="G133" s="207"/>
      <c r="H133" s="207"/>
      <c r="I133" s="207"/>
      <c r="J133" s="207"/>
      <c r="K133" s="207"/>
      <c r="L133" s="207"/>
      <c r="M133" s="207"/>
      <c r="N133" s="207"/>
      <c r="O133" s="207"/>
      <c r="P133" s="207"/>
      <c r="Q133" s="207"/>
      <c r="R133" s="207"/>
      <c r="S133" s="207"/>
      <c r="T133" s="207"/>
      <c r="U133" s="207"/>
    </row>
    <row r="134" spans="1:21" ht="12.75" customHeight="1">
      <c r="A134" s="207"/>
      <c r="B134" s="207"/>
      <c r="C134" s="207"/>
      <c r="D134" s="207"/>
      <c r="E134" s="207"/>
      <c r="F134" s="207"/>
      <c r="G134" s="207"/>
      <c r="H134" s="207"/>
      <c r="I134" s="207"/>
      <c r="J134" s="207"/>
      <c r="K134" s="207"/>
      <c r="L134" s="207"/>
      <c r="M134" s="207"/>
      <c r="N134" s="207"/>
      <c r="O134" s="207"/>
      <c r="P134" s="207"/>
      <c r="Q134" s="207"/>
      <c r="R134" s="207"/>
      <c r="S134" s="207"/>
      <c r="T134" s="207"/>
      <c r="U134" s="207"/>
    </row>
    <row r="135" spans="1:21" ht="12.75" customHeight="1">
      <c r="A135" s="207"/>
      <c r="B135" s="207"/>
      <c r="C135" s="207"/>
      <c r="D135" s="207"/>
      <c r="E135" s="207"/>
      <c r="F135" s="207"/>
      <c r="G135" s="207"/>
      <c r="H135" s="207"/>
      <c r="I135" s="207"/>
      <c r="J135" s="207"/>
      <c r="K135" s="207"/>
      <c r="L135" s="207"/>
      <c r="M135" s="207"/>
      <c r="N135" s="207"/>
      <c r="O135" s="207"/>
      <c r="P135" s="207"/>
      <c r="Q135" s="207"/>
      <c r="R135" s="207"/>
      <c r="S135" s="207"/>
      <c r="T135" s="207"/>
      <c r="U135" s="207"/>
    </row>
    <row r="136" spans="1:21" ht="12.75" customHeight="1">
      <c r="A136" s="207"/>
      <c r="B136" s="207"/>
      <c r="C136" s="207"/>
      <c r="D136" s="207"/>
      <c r="E136" s="207"/>
      <c r="F136" s="207"/>
      <c r="G136" s="207"/>
      <c r="H136" s="207"/>
      <c r="I136" s="207"/>
      <c r="J136" s="207"/>
      <c r="K136" s="207"/>
      <c r="L136" s="207"/>
      <c r="M136" s="207"/>
      <c r="N136" s="207"/>
      <c r="O136" s="207"/>
      <c r="P136" s="207"/>
      <c r="Q136" s="207"/>
      <c r="R136" s="207"/>
      <c r="S136" s="207"/>
      <c r="T136" s="207"/>
      <c r="U136" s="207"/>
    </row>
    <row r="137" spans="1:21" ht="12.75" customHeight="1">
      <c r="A137" s="207"/>
      <c r="B137" s="207"/>
      <c r="C137" s="207"/>
      <c r="D137" s="207"/>
      <c r="E137" s="207"/>
      <c r="F137" s="207"/>
      <c r="G137" s="207"/>
      <c r="H137" s="207"/>
      <c r="I137" s="207"/>
      <c r="J137" s="207"/>
      <c r="K137" s="207"/>
      <c r="L137" s="207"/>
      <c r="M137" s="207"/>
      <c r="N137" s="207"/>
      <c r="O137" s="207"/>
      <c r="P137" s="207"/>
      <c r="Q137" s="207"/>
      <c r="R137" s="207"/>
      <c r="S137" s="207"/>
      <c r="T137" s="207"/>
      <c r="U137" s="207"/>
    </row>
    <row r="138" spans="1:21" ht="12.75" customHeight="1">
      <c r="A138" s="207"/>
      <c r="B138" s="207"/>
      <c r="C138" s="207"/>
      <c r="D138" s="207"/>
      <c r="E138" s="207"/>
      <c r="F138" s="207"/>
      <c r="G138" s="207"/>
      <c r="H138" s="207"/>
      <c r="I138" s="207"/>
      <c r="J138" s="207"/>
      <c r="K138" s="207"/>
      <c r="L138" s="207"/>
      <c r="M138" s="207"/>
      <c r="N138" s="207"/>
      <c r="O138" s="207"/>
      <c r="P138" s="207"/>
      <c r="Q138" s="207"/>
      <c r="R138" s="207"/>
      <c r="S138" s="207"/>
      <c r="T138" s="207"/>
      <c r="U138" s="207"/>
    </row>
    <row r="139" spans="1:21" ht="12.75" customHeight="1">
      <c r="A139" s="207"/>
      <c r="B139" s="207"/>
      <c r="C139" s="207"/>
      <c r="D139" s="207"/>
      <c r="E139" s="207"/>
      <c r="F139" s="207"/>
      <c r="G139" s="207"/>
      <c r="H139" s="207"/>
      <c r="I139" s="207"/>
      <c r="J139" s="207"/>
      <c r="K139" s="207"/>
      <c r="L139" s="207"/>
      <c r="M139" s="207"/>
      <c r="N139" s="207"/>
      <c r="O139" s="207"/>
      <c r="P139" s="207"/>
      <c r="Q139" s="207"/>
      <c r="R139" s="207"/>
      <c r="S139" s="207"/>
      <c r="T139" s="207"/>
      <c r="U139" s="207"/>
    </row>
    <row r="140" spans="1:21" ht="12.75" customHeight="1">
      <c r="A140" s="207"/>
      <c r="B140" s="207"/>
      <c r="C140" s="207"/>
      <c r="D140" s="207"/>
      <c r="E140" s="207"/>
      <c r="F140" s="207"/>
      <c r="G140" s="207"/>
      <c r="H140" s="207"/>
      <c r="I140" s="207"/>
      <c r="J140" s="207"/>
      <c r="K140" s="207"/>
      <c r="L140" s="207"/>
      <c r="M140" s="207"/>
      <c r="N140" s="207"/>
      <c r="O140" s="207"/>
      <c r="P140" s="207"/>
      <c r="Q140" s="207"/>
      <c r="R140" s="207"/>
      <c r="S140" s="207"/>
      <c r="T140" s="207"/>
      <c r="U140" s="207"/>
    </row>
    <row r="141" spans="1:21" ht="12.75" customHeight="1">
      <c r="A141" s="207"/>
      <c r="B141" s="207"/>
      <c r="C141" s="207"/>
      <c r="D141" s="207"/>
      <c r="E141" s="207"/>
      <c r="F141" s="207"/>
      <c r="G141" s="207"/>
      <c r="H141" s="207"/>
      <c r="I141" s="207"/>
      <c r="J141" s="207"/>
      <c r="K141" s="207"/>
      <c r="L141" s="207"/>
      <c r="M141" s="207"/>
      <c r="N141" s="207"/>
      <c r="O141" s="207"/>
      <c r="P141" s="207"/>
      <c r="Q141" s="207"/>
      <c r="R141" s="207"/>
      <c r="S141" s="207"/>
      <c r="T141" s="207"/>
      <c r="U141" s="207"/>
    </row>
    <row r="142" spans="1:21" ht="12.75" customHeight="1">
      <c r="A142" s="207"/>
      <c r="B142" s="207"/>
      <c r="C142" s="207"/>
      <c r="D142" s="207"/>
      <c r="E142" s="207"/>
      <c r="F142" s="207"/>
      <c r="G142" s="207"/>
      <c r="H142" s="207"/>
      <c r="I142" s="207"/>
      <c r="J142" s="207"/>
      <c r="K142" s="207"/>
      <c r="L142" s="207"/>
      <c r="M142" s="207"/>
      <c r="N142" s="207"/>
      <c r="O142" s="207"/>
      <c r="P142" s="207"/>
      <c r="Q142" s="207"/>
      <c r="R142" s="207"/>
      <c r="S142" s="207"/>
      <c r="T142" s="207"/>
      <c r="U142" s="207"/>
    </row>
    <row r="143" spans="1:21" ht="12.75" customHeight="1">
      <c r="A143" s="207"/>
      <c r="B143" s="207"/>
      <c r="C143" s="207"/>
      <c r="D143" s="207"/>
      <c r="E143" s="207"/>
      <c r="F143" s="207"/>
      <c r="G143" s="207"/>
      <c r="H143" s="207"/>
      <c r="I143" s="207"/>
      <c r="J143" s="207"/>
      <c r="K143" s="207"/>
      <c r="L143" s="207"/>
      <c r="M143" s="207"/>
      <c r="N143" s="207"/>
      <c r="O143" s="207"/>
      <c r="P143" s="207"/>
      <c r="Q143" s="207"/>
      <c r="R143" s="207"/>
      <c r="S143" s="207"/>
      <c r="T143" s="207"/>
      <c r="U143" s="207"/>
    </row>
    <row r="144" spans="1:21" ht="12.75" customHeight="1">
      <c r="A144" s="207"/>
      <c r="B144" s="207"/>
      <c r="C144" s="207"/>
      <c r="D144" s="207"/>
      <c r="E144" s="207"/>
      <c r="F144" s="207"/>
      <c r="G144" s="207"/>
      <c r="H144" s="207"/>
      <c r="I144" s="207"/>
      <c r="J144" s="207"/>
      <c r="K144" s="207"/>
      <c r="L144" s="207"/>
      <c r="M144" s="207"/>
      <c r="N144" s="207"/>
      <c r="O144" s="207"/>
      <c r="P144" s="207"/>
      <c r="Q144" s="207"/>
      <c r="R144" s="207"/>
      <c r="S144" s="207"/>
      <c r="T144" s="207"/>
      <c r="U144" s="207"/>
    </row>
    <row r="145" spans="1:21" ht="12.75" customHeight="1">
      <c r="A145" s="207"/>
      <c r="B145" s="207"/>
      <c r="C145" s="207"/>
      <c r="D145" s="207"/>
      <c r="E145" s="207"/>
      <c r="F145" s="207"/>
      <c r="G145" s="207"/>
      <c r="H145" s="207"/>
      <c r="I145" s="207"/>
      <c r="J145" s="207"/>
      <c r="K145" s="207"/>
      <c r="L145" s="207"/>
      <c r="M145" s="207"/>
      <c r="N145" s="207"/>
      <c r="O145" s="207"/>
      <c r="P145" s="207"/>
      <c r="Q145" s="207"/>
      <c r="R145" s="207"/>
      <c r="S145" s="207"/>
      <c r="T145" s="207"/>
      <c r="U145" s="207"/>
    </row>
    <row r="146" spans="1:21" ht="12.75" customHeight="1">
      <c r="A146" s="207"/>
      <c r="B146" s="207"/>
      <c r="C146" s="207"/>
      <c r="D146" s="207"/>
      <c r="E146" s="207"/>
      <c r="F146" s="207"/>
      <c r="G146" s="207"/>
      <c r="H146" s="207"/>
      <c r="I146" s="207"/>
      <c r="J146" s="207"/>
      <c r="K146" s="207"/>
      <c r="L146" s="207"/>
      <c r="M146" s="207"/>
      <c r="N146" s="207"/>
      <c r="O146" s="207"/>
      <c r="P146" s="207"/>
      <c r="Q146" s="207"/>
      <c r="R146" s="207"/>
      <c r="S146" s="207"/>
      <c r="T146" s="207"/>
      <c r="U146" s="207"/>
    </row>
    <row r="147" spans="1:21" ht="12.75" customHeight="1">
      <c r="A147" s="207"/>
      <c r="B147" s="207"/>
      <c r="C147" s="207"/>
      <c r="D147" s="207"/>
      <c r="E147" s="207"/>
      <c r="F147" s="207"/>
      <c r="G147" s="207"/>
      <c r="H147" s="207"/>
      <c r="I147" s="207"/>
      <c r="J147" s="207"/>
      <c r="K147" s="207"/>
      <c r="L147" s="207"/>
      <c r="M147" s="207"/>
      <c r="N147" s="207"/>
      <c r="O147" s="207"/>
      <c r="P147" s="207"/>
      <c r="Q147" s="207"/>
      <c r="R147" s="207"/>
      <c r="S147" s="207"/>
      <c r="T147" s="207"/>
      <c r="U147" s="207"/>
    </row>
    <row r="148" spans="1:21" ht="12.75" customHeight="1">
      <c r="A148" s="207"/>
      <c r="B148" s="207"/>
      <c r="C148" s="207"/>
      <c r="D148" s="207"/>
      <c r="E148" s="207"/>
      <c r="F148" s="207"/>
      <c r="G148" s="207"/>
      <c r="H148" s="207"/>
      <c r="I148" s="207"/>
      <c r="J148" s="207"/>
      <c r="K148" s="207"/>
      <c r="L148" s="207"/>
      <c r="M148" s="207"/>
      <c r="N148" s="207"/>
      <c r="O148" s="207"/>
      <c r="P148" s="207"/>
      <c r="Q148" s="207"/>
      <c r="R148" s="207"/>
      <c r="S148" s="207"/>
      <c r="T148" s="207"/>
      <c r="U148" s="207"/>
    </row>
    <row r="149" spans="1:21" ht="12.75" customHeight="1">
      <c r="A149" s="207"/>
      <c r="B149" s="207"/>
      <c r="C149" s="207"/>
      <c r="D149" s="207"/>
      <c r="E149" s="207"/>
      <c r="F149" s="207"/>
      <c r="G149" s="207"/>
      <c r="H149" s="207"/>
      <c r="I149" s="207"/>
      <c r="J149" s="207"/>
      <c r="K149" s="207"/>
      <c r="L149" s="207"/>
      <c r="M149" s="207"/>
      <c r="N149" s="207"/>
      <c r="O149" s="207"/>
      <c r="P149" s="207"/>
      <c r="Q149" s="207"/>
      <c r="R149" s="207"/>
      <c r="S149" s="207"/>
      <c r="T149" s="207"/>
      <c r="U149" s="207"/>
    </row>
    <row r="150" spans="1:21" ht="12.75" customHeight="1">
      <c r="A150" s="207"/>
      <c r="B150" s="207"/>
      <c r="C150" s="207"/>
      <c r="D150" s="207"/>
      <c r="E150" s="207"/>
      <c r="F150" s="207"/>
      <c r="G150" s="207"/>
      <c r="H150" s="207"/>
      <c r="I150" s="207"/>
      <c r="J150" s="207"/>
      <c r="K150" s="207"/>
      <c r="L150" s="207"/>
      <c r="M150" s="207"/>
      <c r="N150" s="207"/>
      <c r="O150" s="207"/>
      <c r="P150" s="207"/>
      <c r="Q150" s="207"/>
      <c r="R150" s="207"/>
      <c r="S150" s="207"/>
      <c r="T150" s="207"/>
      <c r="U150" s="207"/>
    </row>
    <row r="151" spans="1:21" ht="12.75" customHeight="1">
      <c r="A151" s="207"/>
      <c r="B151" s="207"/>
      <c r="C151" s="207"/>
      <c r="D151" s="207"/>
      <c r="E151" s="207"/>
      <c r="F151" s="207"/>
      <c r="G151" s="207"/>
      <c r="H151" s="207"/>
      <c r="I151" s="207"/>
      <c r="J151" s="207"/>
      <c r="K151" s="207"/>
      <c r="L151" s="207"/>
      <c r="M151" s="207"/>
      <c r="N151" s="207"/>
      <c r="O151" s="207"/>
      <c r="P151" s="207"/>
      <c r="Q151" s="207"/>
      <c r="R151" s="207"/>
      <c r="S151" s="207"/>
      <c r="T151" s="207"/>
      <c r="U151" s="207"/>
    </row>
    <row r="152" spans="1:21" ht="12.75" customHeight="1">
      <c r="A152" s="207"/>
      <c r="B152" s="207"/>
      <c r="C152" s="207"/>
      <c r="D152" s="207"/>
      <c r="E152" s="207"/>
      <c r="F152" s="207"/>
      <c r="G152" s="207"/>
      <c r="H152" s="207"/>
      <c r="I152" s="207"/>
      <c r="J152" s="207"/>
      <c r="K152" s="207"/>
      <c r="L152" s="207"/>
      <c r="M152" s="207"/>
      <c r="N152" s="207"/>
      <c r="O152" s="207"/>
      <c r="P152" s="207"/>
      <c r="Q152" s="207"/>
      <c r="R152" s="207"/>
      <c r="S152" s="207"/>
      <c r="T152" s="207"/>
      <c r="U152" s="207"/>
    </row>
    <row r="153" spans="1:21" ht="12.75" customHeight="1">
      <c r="A153" s="207"/>
      <c r="B153" s="207"/>
      <c r="C153" s="207"/>
      <c r="D153" s="207"/>
      <c r="E153" s="207"/>
      <c r="F153" s="207"/>
      <c r="G153" s="207"/>
      <c r="H153" s="207"/>
      <c r="I153" s="207"/>
      <c r="J153" s="207"/>
      <c r="K153" s="207"/>
      <c r="L153" s="207"/>
      <c r="M153" s="207"/>
      <c r="N153" s="207"/>
      <c r="O153" s="207"/>
      <c r="P153" s="207"/>
      <c r="Q153" s="207"/>
      <c r="R153" s="207"/>
      <c r="S153" s="207"/>
      <c r="T153" s="207"/>
      <c r="U153" s="207"/>
    </row>
    <row r="154" spans="1:21" ht="12.75" customHeight="1">
      <c r="A154" s="207"/>
      <c r="B154" s="207"/>
      <c r="C154" s="207"/>
      <c r="D154" s="207"/>
      <c r="E154" s="207"/>
      <c r="F154" s="207"/>
      <c r="G154" s="207"/>
      <c r="H154" s="207"/>
      <c r="I154" s="207"/>
      <c r="J154" s="207"/>
      <c r="K154" s="207"/>
      <c r="L154" s="207"/>
      <c r="M154" s="207"/>
      <c r="N154" s="207"/>
      <c r="O154" s="207"/>
      <c r="P154" s="207"/>
      <c r="Q154" s="207"/>
      <c r="R154" s="207"/>
      <c r="S154" s="207"/>
      <c r="T154" s="207"/>
      <c r="U154" s="207"/>
    </row>
    <row r="155" spans="1:21" ht="12.75" customHeight="1">
      <c r="A155" s="207"/>
      <c r="B155" s="207"/>
      <c r="C155" s="207"/>
      <c r="D155" s="207"/>
      <c r="E155" s="207"/>
      <c r="F155" s="207"/>
      <c r="G155" s="207"/>
      <c r="H155" s="207"/>
      <c r="I155" s="207"/>
      <c r="J155" s="207"/>
      <c r="K155" s="207"/>
      <c r="L155" s="207"/>
      <c r="M155" s="207"/>
      <c r="N155" s="207"/>
      <c r="O155" s="207"/>
      <c r="P155" s="207"/>
      <c r="Q155" s="207"/>
      <c r="R155" s="207"/>
      <c r="S155" s="207"/>
      <c r="T155" s="207"/>
      <c r="U155" s="207"/>
    </row>
    <row r="156" spans="1:21" ht="12.75" customHeight="1">
      <c r="A156" s="207"/>
      <c r="B156" s="207"/>
      <c r="C156" s="207"/>
      <c r="D156" s="207"/>
      <c r="E156" s="207"/>
      <c r="F156" s="207"/>
      <c r="G156" s="207"/>
      <c r="H156" s="207"/>
      <c r="I156" s="207"/>
      <c r="J156" s="207"/>
      <c r="K156" s="207"/>
      <c r="L156" s="207"/>
      <c r="M156" s="207"/>
      <c r="N156" s="207"/>
      <c r="O156" s="207"/>
      <c r="P156" s="207"/>
      <c r="Q156" s="207"/>
      <c r="R156" s="207"/>
      <c r="S156" s="207"/>
      <c r="T156" s="207"/>
      <c r="U156" s="207"/>
    </row>
    <row r="157" spans="1:21" ht="12.75" customHeight="1">
      <c r="A157" s="207"/>
      <c r="B157" s="207"/>
      <c r="C157" s="207"/>
      <c r="D157" s="207"/>
      <c r="E157" s="207"/>
      <c r="F157" s="207"/>
      <c r="G157" s="207"/>
      <c r="H157" s="207"/>
      <c r="I157" s="207"/>
      <c r="J157" s="207"/>
      <c r="K157" s="207"/>
      <c r="L157" s="207"/>
      <c r="M157" s="207"/>
      <c r="N157" s="207"/>
      <c r="O157" s="207"/>
      <c r="P157" s="207"/>
      <c r="Q157" s="207"/>
      <c r="R157" s="207"/>
      <c r="S157" s="207"/>
      <c r="T157" s="207"/>
      <c r="U157" s="207"/>
    </row>
    <row r="158" spans="1:21" ht="12.75" customHeight="1">
      <c r="A158" s="207"/>
      <c r="B158" s="207"/>
      <c r="C158" s="207"/>
      <c r="D158" s="207"/>
      <c r="E158" s="207"/>
      <c r="F158" s="207"/>
      <c r="G158" s="207"/>
      <c r="H158" s="207"/>
      <c r="I158" s="207"/>
      <c r="J158" s="207"/>
      <c r="K158" s="207"/>
      <c r="L158" s="207"/>
      <c r="M158" s="207"/>
      <c r="N158" s="207"/>
      <c r="O158" s="207"/>
      <c r="P158" s="207"/>
      <c r="Q158" s="207"/>
      <c r="R158" s="207"/>
      <c r="S158" s="207"/>
      <c r="T158" s="207"/>
      <c r="U158" s="207"/>
    </row>
    <row r="159" spans="1:21" ht="12.75" customHeight="1">
      <c r="A159" s="207"/>
      <c r="B159" s="207"/>
      <c r="C159" s="207"/>
      <c r="D159" s="207"/>
      <c r="E159" s="207"/>
      <c r="F159" s="207"/>
      <c r="G159" s="207"/>
      <c r="H159" s="207"/>
      <c r="I159" s="207"/>
      <c r="J159" s="207"/>
      <c r="K159" s="207"/>
      <c r="L159" s="207"/>
      <c r="M159" s="207"/>
      <c r="N159" s="207"/>
      <c r="O159" s="207"/>
      <c r="P159" s="207"/>
      <c r="Q159" s="207"/>
      <c r="R159" s="207"/>
      <c r="S159" s="207"/>
      <c r="T159" s="207"/>
      <c r="U159" s="207"/>
    </row>
    <row r="160" spans="1:21" ht="12.75" customHeight="1">
      <c r="A160" s="207"/>
      <c r="B160" s="207"/>
      <c r="C160" s="207"/>
      <c r="D160" s="207"/>
      <c r="E160" s="207"/>
      <c r="F160" s="207"/>
      <c r="G160" s="207"/>
      <c r="H160" s="207"/>
      <c r="I160" s="207"/>
      <c r="J160" s="207"/>
      <c r="K160" s="207"/>
      <c r="L160" s="207"/>
      <c r="M160" s="207"/>
      <c r="N160" s="207"/>
      <c r="O160" s="207"/>
      <c r="P160" s="207"/>
      <c r="Q160" s="207"/>
      <c r="R160" s="207"/>
      <c r="S160" s="207"/>
      <c r="T160" s="207"/>
      <c r="U160" s="207"/>
    </row>
    <row r="161" spans="1:21" ht="12.75" customHeight="1">
      <c r="A161" s="207"/>
      <c r="B161" s="207"/>
      <c r="C161" s="207"/>
      <c r="D161" s="207"/>
      <c r="E161" s="207"/>
      <c r="F161" s="207"/>
      <c r="G161" s="207"/>
      <c r="H161" s="207"/>
      <c r="I161" s="207"/>
      <c r="J161" s="207"/>
      <c r="K161" s="207"/>
      <c r="L161" s="207"/>
      <c r="M161" s="207"/>
      <c r="N161" s="207"/>
      <c r="O161" s="207"/>
      <c r="P161" s="207"/>
      <c r="Q161" s="207"/>
      <c r="R161" s="207"/>
      <c r="S161" s="207"/>
      <c r="T161" s="207"/>
      <c r="U161" s="207"/>
    </row>
    <row r="162" spans="1:21" ht="12.75" customHeight="1">
      <c r="A162" s="207"/>
      <c r="B162" s="207"/>
      <c r="C162" s="207"/>
      <c r="D162" s="207"/>
      <c r="E162" s="207"/>
      <c r="F162" s="207"/>
      <c r="G162" s="207"/>
      <c r="H162" s="207"/>
      <c r="I162" s="207"/>
      <c r="J162" s="207"/>
      <c r="K162" s="207"/>
      <c r="L162" s="207"/>
      <c r="M162" s="207"/>
      <c r="N162" s="207"/>
      <c r="O162" s="207"/>
      <c r="P162" s="207"/>
      <c r="Q162" s="207"/>
      <c r="R162" s="207"/>
      <c r="S162" s="207"/>
      <c r="T162" s="207"/>
      <c r="U162" s="207"/>
    </row>
    <row r="163" spans="1:21" ht="12.75" customHeight="1">
      <c r="A163" s="207"/>
      <c r="B163" s="207"/>
      <c r="C163" s="207"/>
      <c r="D163" s="207"/>
      <c r="E163" s="207"/>
      <c r="F163" s="207"/>
      <c r="G163" s="207"/>
      <c r="H163" s="207"/>
      <c r="I163" s="207"/>
      <c r="J163" s="207"/>
      <c r="K163" s="207"/>
      <c r="L163" s="207"/>
      <c r="M163" s="207"/>
      <c r="N163" s="207"/>
      <c r="O163" s="207"/>
      <c r="P163" s="207"/>
      <c r="Q163" s="207"/>
      <c r="R163" s="207"/>
      <c r="S163" s="207"/>
      <c r="T163" s="207"/>
      <c r="U163" s="207"/>
    </row>
    <row r="164" spans="1:21" ht="12.75" customHeight="1">
      <c r="A164" s="207"/>
      <c r="B164" s="207"/>
      <c r="C164" s="207"/>
      <c r="D164" s="207"/>
      <c r="E164" s="207"/>
      <c r="F164" s="207"/>
      <c r="G164" s="207"/>
      <c r="H164" s="207"/>
      <c r="I164" s="207"/>
      <c r="J164" s="207"/>
      <c r="K164" s="207"/>
      <c r="L164" s="207"/>
      <c r="M164" s="207"/>
      <c r="N164" s="207"/>
      <c r="O164" s="207"/>
      <c r="P164" s="207"/>
      <c r="Q164" s="207"/>
      <c r="R164" s="207"/>
      <c r="S164" s="207"/>
      <c r="T164" s="207"/>
      <c r="U164" s="207"/>
    </row>
    <row r="165" spans="1:21" ht="12.75" customHeight="1">
      <c r="A165" s="207"/>
      <c r="B165" s="207"/>
      <c r="C165" s="207"/>
      <c r="D165" s="207"/>
      <c r="E165" s="207"/>
      <c r="F165" s="207"/>
      <c r="G165" s="207"/>
      <c r="H165" s="207"/>
      <c r="I165" s="207"/>
      <c r="J165" s="207"/>
      <c r="K165" s="207"/>
      <c r="L165" s="207"/>
      <c r="M165" s="207"/>
      <c r="N165" s="207"/>
      <c r="O165" s="207"/>
      <c r="P165" s="207"/>
      <c r="Q165" s="207"/>
      <c r="R165" s="207"/>
      <c r="S165" s="207"/>
      <c r="T165" s="207"/>
      <c r="U165" s="207"/>
    </row>
    <row r="166" spans="1:21" ht="12.75" customHeight="1">
      <c r="A166" s="207"/>
      <c r="B166" s="207"/>
      <c r="C166" s="207"/>
      <c r="D166" s="207"/>
      <c r="E166" s="207"/>
      <c r="F166" s="207"/>
      <c r="G166" s="207"/>
      <c r="H166" s="207"/>
      <c r="I166" s="207"/>
      <c r="J166" s="207"/>
      <c r="K166" s="207"/>
      <c r="L166" s="207"/>
      <c r="M166" s="207"/>
      <c r="N166" s="207"/>
      <c r="O166" s="207"/>
      <c r="P166" s="207"/>
      <c r="Q166" s="207"/>
      <c r="R166" s="207"/>
      <c r="S166" s="207"/>
      <c r="T166" s="207"/>
      <c r="U166" s="207"/>
    </row>
    <row r="167" spans="1:21" ht="12.75" customHeight="1">
      <c r="A167" s="207"/>
      <c r="B167" s="207"/>
      <c r="C167" s="207"/>
      <c r="D167" s="207"/>
      <c r="E167" s="207"/>
      <c r="F167" s="207"/>
      <c r="G167" s="207"/>
      <c r="H167" s="207"/>
      <c r="I167" s="207"/>
      <c r="J167" s="207"/>
      <c r="K167" s="207"/>
      <c r="L167" s="207"/>
      <c r="M167" s="207"/>
      <c r="N167" s="207"/>
      <c r="O167" s="207"/>
      <c r="P167" s="207"/>
      <c r="Q167" s="207"/>
      <c r="R167" s="207"/>
      <c r="S167" s="207"/>
      <c r="T167" s="207"/>
      <c r="U167" s="207"/>
    </row>
    <row r="168" spans="1:21" ht="12.75" customHeight="1">
      <c r="A168" s="207"/>
      <c r="B168" s="207"/>
      <c r="C168" s="207"/>
      <c r="D168" s="207"/>
      <c r="E168" s="207"/>
      <c r="F168" s="207"/>
      <c r="G168" s="207"/>
      <c r="H168" s="207"/>
      <c r="I168" s="207"/>
      <c r="J168" s="207"/>
      <c r="K168" s="207"/>
      <c r="L168" s="207"/>
      <c r="M168" s="207"/>
      <c r="N168" s="207"/>
      <c r="O168" s="207"/>
      <c r="P168" s="207"/>
      <c r="Q168" s="207"/>
      <c r="R168" s="207"/>
      <c r="S168" s="207"/>
      <c r="T168" s="207"/>
      <c r="U168" s="207"/>
    </row>
    <row r="169" spans="1:21" ht="12.75" customHeight="1">
      <c r="A169" s="207"/>
      <c r="B169" s="207"/>
      <c r="C169" s="207"/>
      <c r="D169" s="207"/>
      <c r="E169" s="207"/>
      <c r="F169" s="207"/>
      <c r="G169" s="207"/>
      <c r="H169" s="207"/>
      <c r="I169" s="207"/>
      <c r="J169" s="207"/>
      <c r="K169" s="207"/>
      <c r="L169" s="207"/>
      <c r="M169" s="207"/>
      <c r="N169" s="207"/>
      <c r="O169" s="207"/>
      <c r="P169" s="207"/>
      <c r="Q169" s="207"/>
      <c r="R169" s="207"/>
      <c r="S169" s="207"/>
      <c r="T169" s="207"/>
      <c r="U169" s="207"/>
    </row>
    <row r="170" spans="1:21" ht="12.75" customHeight="1">
      <c r="A170" s="207"/>
      <c r="B170" s="207"/>
      <c r="C170" s="207"/>
      <c r="D170" s="207"/>
      <c r="E170" s="207"/>
      <c r="F170" s="207"/>
      <c r="G170" s="207"/>
      <c r="H170" s="207"/>
      <c r="I170" s="207"/>
      <c r="J170" s="207"/>
      <c r="K170" s="207"/>
      <c r="L170" s="207"/>
      <c r="M170" s="207"/>
      <c r="N170" s="207"/>
      <c r="O170" s="207"/>
      <c r="P170" s="207"/>
      <c r="Q170" s="207"/>
      <c r="R170" s="207"/>
      <c r="S170" s="207"/>
      <c r="T170" s="207"/>
      <c r="U170" s="207"/>
    </row>
    <row r="171" spans="1:21" ht="12.75" customHeight="1">
      <c r="A171" s="207"/>
      <c r="B171" s="207"/>
      <c r="C171" s="207"/>
      <c r="D171" s="207"/>
      <c r="E171" s="207"/>
      <c r="F171" s="207"/>
      <c r="G171" s="207"/>
      <c r="H171" s="207"/>
      <c r="I171" s="207"/>
      <c r="J171" s="207"/>
      <c r="K171" s="207"/>
      <c r="L171" s="207"/>
      <c r="M171" s="207"/>
      <c r="N171" s="207"/>
      <c r="O171" s="207"/>
      <c r="P171" s="207"/>
      <c r="Q171" s="207"/>
      <c r="R171" s="207"/>
      <c r="S171" s="207"/>
      <c r="T171" s="207"/>
      <c r="U171" s="207"/>
    </row>
    <row r="172" spans="1:21" ht="12.75" customHeight="1">
      <c r="A172" s="207"/>
      <c r="B172" s="207"/>
      <c r="C172" s="207"/>
      <c r="D172" s="207"/>
      <c r="E172" s="207"/>
      <c r="F172" s="207"/>
      <c r="G172" s="207"/>
      <c r="H172" s="207"/>
      <c r="I172" s="207"/>
      <c r="J172" s="207"/>
      <c r="K172" s="207"/>
      <c r="L172" s="207"/>
      <c r="M172" s="207"/>
      <c r="N172" s="207"/>
      <c r="O172" s="207"/>
      <c r="P172" s="207"/>
      <c r="Q172" s="207"/>
      <c r="R172" s="207"/>
      <c r="S172" s="207"/>
      <c r="T172" s="207"/>
      <c r="U172" s="207"/>
    </row>
    <row r="173" spans="1:21" ht="12.75" customHeight="1">
      <c r="A173" s="207"/>
      <c r="B173" s="207"/>
      <c r="C173" s="207"/>
      <c r="D173" s="207"/>
      <c r="E173" s="207"/>
      <c r="F173" s="207"/>
      <c r="G173" s="207"/>
      <c r="H173" s="207"/>
      <c r="I173" s="207"/>
      <c r="J173" s="207"/>
      <c r="K173" s="207"/>
      <c r="L173" s="207"/>
      <c r="M173" s="207"/>
      <c r="N173" s="207"/>
      <c r="O173" s="207"/>
      <c r="P173" s="207"/>
      <c r="Q173" s="207"/>
      <c r="R173" s="207"/>
      <c r="S173" s="207"/>
      <c r="T173" s="207"/>
      <c r="U173" s="207"/>
    </row>
    <row r="174" spans="1:21" ht="12.75" customHeight="1">
      <c r="A174" s="207"/>
      <c r="B174" s="207"/>
      <c r="C174" s="207"/>
      <c r="D174" s="207"/>
      <c r="E174" s="207"/>
      <c r="F174" s="207"/>
      <c r="G174" s="207"/>
      <c r="H174" s="207"/>
      <c r="I174" s="207"/>
      <c r="J174" s="207"/>
      <c r="K174" s="207"/>
      <c r="L174" s="207"/>
      <c r="M174" s="207"/>
      <c r="N174" s="207"/>
      <c r="O174" s="207"/>
      <c r="P174" s="207"/>
      <c r="Q174" s="207"/>
      <c r="R174" s="207"/>
      <c r="S174" s="207"/>
      <c r="T174" s="207"/>
      <c r="U174" s="207"/>
    </row>
    <row r="175" spans="1:21" ht="12.75" customHeight="1">
      <c r="A175" s="207"/>
      <c r="B175" s="207"/>
      <c r="C175" s="207"/>
      <c r="D175" s="207"/>
      <c r="E175" s="207"/>
      <c r="F175" s="207"/>
      <c r="G175" s="207"/>
      <c r="H175" s="207"/>
      <c r="I175" s="207"/>
      <c r="J175" s="207"/>
      <c r="K175" s="207"/>
      <c r="L175" s="207"/>
      <c r="M175" s="207"/>
      <c r="N175" s="207"/>
      <c r="O175" s="207"/>
      <c r="P175" s="207"/>
      <c r="Q175" s="207"/>
      <c r="R175" s="207"/>
      <c r="S175" s="207"/>
      <c r="T175" s="207"/>
      <c r="U175" s="207"/>
    </row>
    <row r="176" spans="1:21" ht="12.75" customHeight="1">
      <c r="A176" s="207"/>
      <c r="B176" s="207"/>
      <c r="C176" s="207"/>
      <c r="D176" s="207"/>
      <c r="E176" s="207"/>
      <c r="F176" s="207"/>
      <c r="G176" s="207"/>
      <c r="H176" s="207"/>
      <c r="I176" s="207"/>
      <c r="J176" s="207"/>
      <c r="K176" s="207"/>
      <c r="L176" s="207"/>
      <c r="M176" s="207"/>
      <c r="N176" s="207"/>
      <c r="O176" s="207"/>
      <c r="P176" s="207"/>
      <c r="Q176" s="207"/>
      <c r="R176" s="207"/>
      <c r="S176" s="207"/>
      <c r="T176" s="207"/>
      <c r="U176" s="207"/>
    </row>
    <row r="177" spans="1:21" ht="12.75" customHeight="1">
      <c r="A177" s="207"/>
      <c r="B177" s="207"/>
      <c r="C177" s="207"/>
      <c r="D177" s="207"/>
      <c r="E177" s="207"/>
      <c r="F177" s="207"/>
      <c r="G177" s="207"/>
      <c r="H177" s="207"/>
      <c r="I177" s="207"/>
      <c r="J177" s="207"/>
      <c r="K177" s="207"/>
      <c r="L177" s="207"/>
      <c r="M177" s="207"/>
      <c r="N177" s="207"/>
      <c r="O177" s="207"/>
      <c r="P177" s="207"/>
      <c r="Q177" s="207"/>
      <c r="R177" s="207"/>
      <c r="S177" s="207"/>
      <c r="T177" s="207"/>
      <c r="U177" s="207"/>
    </row>
    <row r="178" spans="1:21" ht="12.75" customHeight="1">
      <c r="A178" s="207"/>
      <c r="B178" s="207"/>
      <c r="C178" s="207"/>
      <c r="D178" s="207"/>
      <c r="E178" s="207"/>
      <c r="F178" s="207"/>
      <c r="G178" s="207"/>
      <c r="H178" s="207"/>
      <c r="I178" s="207"/>
      <c r="J178" s="207"/>
      <c r="K178" s="207"/>
      <c r="L178" s="207"/>
      <c r="M178" s="207"/>
      <c r="N178" s="207"/>
      <c r="O178" s="207"/>
      <c r="P178" s="207"/>
      <c r="Q178" s="207"/>
      <c r="R178" s="207"/>
      <c r="S178" s="207"/>
      <c r="T178" s="207"/>
      <c r="U178" s="207"/>
    </row>
    <row r="179" spans="1:21" ht="12.75" customHeight="1">
      <c r="A179" s="207"/>
      <c r="B179" s="207"/>
      <c r="C179" s="207"/>
      <c r="D179" s="207"/>
      <c r="E179" s="207"/>
      <c r="F179" s="207"/>
      <c r="G179" s="207"/>
      <c r="H179" s="207"/>
      <c r="I179" s="207"/>
      <c r="J179" s="207"/>
      <c r="K179" s="207"/>
      <c r="L179" s="207"/>
      <c r="M179" s="207"/>
      <c r="N179" s="207"/>
      <c r="O179" s="207"/>
      <c r="P179" s="207"/>
      <c r="Q179" s="207"/>
      <c r="R179" s="207"/>
      <c r="S179" s="207"/>
      <c r="T179" s="207"/>
      <c r="U179" s="207"/>
    </row>
    <row r="180" spans="1:21" ht="12.75" customHeight="1">
      <c r="A180" s="207"/>
      <c r="B180" s="207"/>
      <c r="C180" s="207"/>
      <c r="D180" s="207"/>
      <c r="E180" s="207"/>
      <c r="F180" s="207"/>
      <c r="G180" s="207"/>
      <c r="H180" s="207"/>
      <c r="I180" s="207"/>
      <c r="J180" s="207"/>
      <c r="K180" s="207"/>
      <c r="L180" s="207"/>
      <c r="M180" s="207"/>
      <c r="N180" s="207"/>
      <c r="O180" s="207"/>
      <c r="P180" s="207"/>
      <c r="Q180" s="207"/>
      <c r="R180" s="207"/>
      <c r="S180" s="207"/>
      <c r="T180" s="207"/>
      <c r="U180" s="207"/>
    </row>
    <row r="181" spans="1:21" ht="12.75" customHeight="1">
      <c r="A181" s="207"/>
      <c r="B181" s="207"/>
      <c r="C181" s="207"/>
      <c r="D181" s="207"/>
      <c r="E181" s="207"/>
      <c r="F181" s="207"/>
      <c r="G181" s="207"/>
      <c r="H181" s="207"/>
      <c r="I181" s="207"/>
      <c r="J181" s="207"/>
      <c r="K181" s="207"/>
      <c r="L181" s="207"/>
      <c r="M181" s="207"/>
      <c r="N181" s="207"/>
      <c r="O181" s="207"/>
      <c r="P181" s="207"/>
      <c r="Q181" s="207"/>
      <c r="R181" s="207"/>
      <c r="S181" s="207"/>
      <c r="T181" s="207"/>
      <c r="U181" s="207"/>
    </row>
    <row r="182" spans="1:21" ht="12.75" customHeight="1">
      <c r="A182" s="207"/>
      <c r="B182" s="207"/>
      <c r="C182" s="207"/>
      <c r="D182" s="207"/>
      <c r="E182" s="207"/>
      <c r="F182" s="207"/>
      <c r="G182" s="207"/>
      <c r="H182" s="207"/>
      <c r="I182" s="207"/>
      <c r="J182" s="207"/>
      <c r="K182" s="207"/>
      <c r="L182" s="207"/>
      <c r="M182" s="207"/>
      <c r="N182" s="207"/>
      <c r="O182" s="207"/>
      <c r="P182" s="207"/>
      <c r="Q182" s="207"/>
      <c r="R182" s="207"/>
      <c r="S182" s="207"/>
      <c r="T182" s="207"/>
      <c r="U182" s="207"/>
    </row>
    <row r="183" spans="1:21" ht="12.75" customHeight="1">
      <c r="A183" s="207"/>
      <c r="B183" s="207"/>
      <c r="C183" s="207"/>
      <c r="D183" s="207"/>
      <c r="E183" s="207"/>
      <c r="F183" s="207"/>
      <c r="G183" s="207"/>
      <c r="H183" s="207"/>
      <c r="I183" s="207"/>
      <c r="J183" s="207"/>
      <c r="K183" s="207"/>
      <c r="L183" s="207"/>
      <c r="M183" s="207"/>
      <c r="N183" s="207"/>
      <c r="O183" s="207"/>
      <c r="P183" s="207"/>
      <c r="Q183" s="207"/>
      <c r="R183" s="207"/>
      <c r="S183" s="207"/>
      <c r="T183" s="207"/>
      <c r="U183" s="207"/>
    </row>
    <row r="184" spans="1:21" ht="12.75" customHeight="1">
      <c r="A184" s="207"/>
      <c r="B184" s="207"/>
      <c r="C184" s="207"/>
      <c r="D184" s="207"/>
      <c r="E184" s="207"/>
      <c r="F184" s="207"/>
      <c r="G184" s="207"/>
      <c r="H184" s="207"/>
      <c r="I184" s="207"/>
      <c r="J184" s="207"/>
      <c r="K184" s="207"/>
      <c r="L184" s="207"/>
      <c r="M184" s="207"/>
      <c r="N184" s="207"/>
      <c r="O184" s="207"/>
      <c r="P184" s="207"/>
      <c r="Q184" s="207"/>
      <c r="R184" s="207"/>
      <c r="S184" s="207"/>
      <c r="T184" s="207"/>
      <c r="U184" s="207"/>
    </row>
    <row r="185" spans="1:21" ht="12.75" customHeight="1">
      <c r="A185" s="207"/>
      <c r="B185" s="207"/>
      <c r="C185" s="207"/>
      <c r="D185" s="207"/>
      <c r="E185" s="207"/>
      <c r="F185" s="207"/>
      <c r="G185" s="207"/>
      <c r="H185" s="207"/>
      <c r="I185" s="207"/>
      <c r="J185" s="207"/>
      <c r="K185" s="207"/>
      <c r="L185" s="207"/>
      <c r="M185" s="207"/>
      <c r="N185" s="207"/>
      <c r="O185" s="207"/>
      <c r="P185" s="207"/>
      <c r="Q185" s="207"/>
      <c r="R185" s="207"/>
      <c r="S185" s="207"/>
      <c r="T185" s="207"/>
      <c r="U185" s="207"/>
    </row>
    <row r="186" spans="1:21" ht="12.75" customHeight="1">
      <c r="A186" s="207"/>
      <c r="B186" s="207"/>
      <c r="C186" s="207"/>
      <c r="D186" s="207"/>
      <c r="E186" s="207"/>
      <c r="F186" s="207"/>
      <c r="G186" s="207"/>
      <c r="H186" s="207"/>
      <c r="I186" s="207"/>
      <c r="J186" s="207"/>
      <c r="K186" s="207"/>
      <c r="L186" s="207"/>
      <c r="M186" s="207"/>
      <c r="N186" s="207"/>
      <c r="O186" s="207"/>
      <c r="P186" s="207"/>
      <c r="Q186" s="207"/>
      <c r="R186" s="207"/>
      <c r="S186" s="207"/>
      <c r="T186" s="207"/>
      <c r="U186" s="207"/>
    </row>
    <row r="187" spans="1:21" ht="12.75" customHeight="1">
      <c r="A187" s="207"/>
      <c r="B187" s="207"/>
      <c r="C187" s="207"/>
      <c r="D187" s="207"/>
      <c r="E187" s="207"/>
      <c r="F187" s="207"/>
      <c r="G187" s="207"/>
      <c r="H187" s="207"/>
      <c r="I187" s="207"/>
      <c r="J187" s="207"/>
      <c r="K187" s="207"/>
      <c r="L187" s="207"/>
      <c r="M187" s="207"/>
      <c r="N187" s="207"/>
      <c r="O187" s="207"/>
      <c r="P187" s="207"/>
      <c r="Q187" s="207"/>
      <c r="R187" s="207"/>
      <c r="S187" s="207"/>
      <c r="T187" s="207"/>
      <c r="U187" s="207"/>
    </row>
    <row r="188" spans="1:21" ht="12.75" customHeight="1">
      <c r="A188" s="207"/>
      <c r="B188" s="207"/>
      <c r="C188" s="207"/>
      <c r="D188" s="207"/>
      <c r="E188" s="207"/>
      <c r="F188" s="207"/>
      <c r="G188" s="207"/>
      <c r="H188" s="207"/>
      <c r="I188" s="207"/>
      <c r="J188" s="207"/>
      <c r="K188" s="207"/>
      <c r="L188" s="207"/>
      <c r="M188" s="207"/>
      <c r="N188" s="207"/>
      <c r="O188" s="207"/>
      <c r="P188" s="207"/>
      <c r="Q188" s="207"/>
      <c r="R188" s="207"/>
      <c r="S188" s="207"/>
      <c r="T188" s="207"/>
      <c r="U188" s="207"/>
    </row>
    <row r="189" spans="1:21" ht="12.75" customHeight="1">
      <c r="A189" s="207"/>
      <c r="B189" s="207"/>
      <c r="C189" s="207"/>
      <c r="D189" s="207"/>
      <c r="E189" s="207"/>
      <c r="F189" s="207"/>
      <c r="G189" s="207"/>
      <c r="H189" s="207"/>
      <c r="I189" s="207"/>
      <c r="J189" s="207"/>
      <c r="K189" s="207"/>
      <c r="L189" s="207"/>
      <c r="M189" s="207"/>
      <c r="N189" s="207"/>
      <c r="O189" s="207"/>
      <c r="P189" s="207"/>
      <c r="Q189" s="207"/>
      <c r="R189" s="207"/>
      <c r="S189" s="207"/>
      <c r="T189" s="207"/>
      <c r="U189" s="207"/>
    </row>
    <row r="190" spans="1:21" ht="12.75" customHeight="1">
      <c r="A190" s="207"/>
      <c r="B190" s="207"/>
      <c r="C190" s="207"/>
      <c r="D190" s="207"/>
      <c r="E190" s="207"/>
      <c r="F190" s="207"/>
      <c r="G190" s="207"/>
      <c r="H190" s="207"/>
      <c r="I190" s="207"/>
      <c r="J190" s="207"/>
      <c r="K190" s="207"/>
      <c r="L190" s="207"/>
      <c r="M190" s="207"/>
      <c r="N190" s="207"/>
      <c r="O190" s="207"/>
      <c r="P190" s="207"/>
      <c r="Q190" s="207"/>
      <c r="R190" s="207"/>
      <c r="S190" s="207"/>
      <c r="T190" s="207"/>
      <c r="U190" s="207"/>
    </row>
    <row r="191" spans="1:21" ht="12.75" customHeight="1">
      <c r="A191" s="207"/>
      <c r="B191" s="207"/>
      <c r="C191" s="207"/>
      <c r="D191" s="207"/>
      <c r="E191" s="207"/>
      <c r="F191" s="207"/>
      <c r="G191" s="207"/>
      <c r="H191" s="207"/>
      <c r="I191" s="207"/>
      <c r="J191" s="207"/>
      <c r="K191" s="207"/>
      <c r="L191" s="207"/>
      <c r="M191" s="207"/>
      <c r="N191" s="207"/>
      <c r="O191" s="207"/>
      <c r="P191" s="207"/>
      <c r="Q191" s="207"/>
      <c r="R191" s="207"/>
      <c r="S191" s="207"/>
      <c r="T191" s="207"/>
      <c r="U191" s="207"/>
    </row>
    <row r="192" spans="1:21" ht="12.75" customHeight="1">
      <c r="A192" s="207"/>
      <c r="B192" s="207"/>
      <c r="C192" s="207"/>
      <c r="D192" s="207"/>
      <c r="E192" s="207"/>
      <c r="F192" s="207"/>
      <c r="G192" s="207"/>
      <c r="H192" s="207"/>
      <c r="I192" s="207"/>
      <c r="J192" s="207"/>
      <c r="K192" s="207"/>
      <c r="L192" s="207"/>
      <c r="M192" s="207"/>
      <c r="N192" s="207"/>
      <c r="O192" s="207"/>
      <c r="P192" s="207"/>
      <c r="Q192" s="207"/>
      <c r="R192" s="207"/>
      <c r="S192" s="207"/>
      <c r="T192" s="207"/>
      <c r="U192" s="207"/>
    </row>
    <row r="193" spans="1:21" ht="12.75" customHeight="1">
      <c r="A193" s="207"/>
      <c r="B193" s="207"/>
      <c r="C193" s="207"/>
      <c r="D193" s="207"/>
      <c r="E193" s="207"/>
      <c r="F193" s="207"/>
      <c r="G193" s="207"/>
      <c r="H193" s="207"/>
      <c r="I193" s="207"/>
      <c r="J193" s="207"/>
      <c r="K193" s="207"/>
      <c r="L193" s="207"/>
      <c r="M193" s="207"/>
      <c r="N193" s="207"/>
      <c r="O193" s="207"/>
      <c r="P193" s="207"/>
      <c r="Q193" s="207"/>
      <c r="R193" s="207"/>
      <c r="S193" s="207"/>
      <c r="T193" s="207"/>
      <c r="U193" s="207"/>
    </row>
    <row r="194" spans="1:21" ht="12.75" customHeight="1">
      <c r="A194" s="207"/>
      <c r="B194" s="207"/>
      <c r="C194" s="207"/>
      <c r="D194" s="207"/>
      <c r="E194" s="207"/>
      <c r="F194" s="207"/>
      <c r="G194" s="207"/>
      <c r="H194" s="207"/>
      <c r="I194" s="207"/>
      <c r="J194" s="207"/>
      <c r="K194" s="207"/>
      <c r="L194" s="207"/>
      <c r="M194" s="207"/>
      <c r="N194" s="207"/>
      <c r="O194" s="207"/>
      <c r="P194" s="207"/>
      <c r="Q194" s="207"/>
      <c r="R194" s="207"/>
      <c r="S194" s="207"/>
      <c r="T194" s="207"/>
      <c r="U194" s="207"/>
    </row>
    <row r="195" spans="1:21" ht="12.75" customHeight="1">
      <c r="A195" s="207"/>
      <c r="B195" s="207"/>
      <c r="C195" s="207"/>
      <c r="D195" s="207"/>
      <c r="E195" s="207"/>
      <c r="F195" s="207"/>
      <c r="G195" s="207"/>
      <c r="H195" s="207"/>
      <c r="I195" s="207"/>
      <c r="J195" s="207"/>
      <c r="K195" s="207"/>
      <c r="L195" s="207"/>
      <c r="M195" s="207"/>
      <c r="N195" s="207"/>
      <c r="O195" s="207"/>
      <c r="P195" s="207"/>
      <c r="Q195" s="207"/>
      <c r="R195" s="207"/>
      <c r="S195" s="207"/>
      <c r="T195" s="207"/>
      <c r="U195" s="207"/>
    </row>
    <row r="196" spans="1:21" ht="12.75" customHeight="1">
      <c r="A196" s="207"/>
      <c r="B196" s="207"/>
      <c r="C196" s="207"/>
      <c r="D196" s="207"/>
      <c r="E196" s="207"/>
      <c r="F196" s="207"/>
      <c r="G196" s="207"/>
      <c r="H196" s="207"/>
      <c r="I196" s="207"/>
      <c r="J196" s="207"/>
      <c r="K196" s="207"/>
      <c r="L196" s="207"/>
      <c r="M196" s="207"/>
      <c r="N196" s="207"/>
      <c r="O196" s="207"/>
      <c r="P196" s="207"/>
      <c r="Q196" s="207"/>
      <c r="R196" s="207"/>
      <c r="S196" s="207"/>
      <c r="T196" s="207"/>
      <c r="U196" s="207"/>
    </row>
    <row r="197" spans="1:21" ht="12.75" customHeight="1">
      <c r="A197" s="207"/>
      <c r="B197" s="207"/>
      <c r="C197" s="207"/>
      <c r="D197" s="207"/>
      <c r="E197" s="207"/>
      <c r="F197" s="207"/>
      <c r="G197" s="207"/>
      <c r="H197" s="207"/>
      <c r="I197" s="207"/>
      <c r="J197" s="207"/>
      <c r="K197" s="207"/>
      <c r="L197" s="207"/>
      <c r="M197" s="207"/>
      <c r="N197" s="207"/>
      <c r="O197" s="207"/>
      <c r="P197" s="207"/>
      <c r="Q197" s="207"/>
      <c r="R197" s="207"/>
      <c r="S197" s="207"/>
      <c r="T197" s="207"/>
      <c r="U197" s="207"/>
    </row>
    <row r="198" spans="1:21" ht="12.75" customHeight="1">
      <c r="A198" s="207"/>
      <c r="B198" s="207"/>
      <c r="C198" s="207"/>
      <c r="D198" s="207"/>
      <c r="E198" s="207"/>
      <c r="F198" s="207"/>
      <c r="G198" s="207"/>
      <c r="H198" s="207"/>
      <c r="I198" s="207"/>
      <c r="J198" s="207"/>
      <c r="K198" s="207"/>
      <c r="L198" s="207"/>
      <c r="M198" s="207"/>
      <c r="N198" s="207"/>
      <c r="O198" s="207"/>
      <c r="P198" s="207"/>
      <c r="Q198" s="207"/>
      <c r="R198" s="207"/>
      <c r="S198" s="207"/>
      <c r="T198" s="207"/>
      <c r="U198" s="207"/>
    </row>
    <row r="199" spans="1:21" ht="12.75" customHeight="1">
      <c r="A199" s="207"/>
      <c r="B199" s="207"/>
      <c r="C199" s="207"/>
      <c r="D199" s="207"/>
      <c r="E199" s="207"/>
      <c r="F199" s="207"/>
      <c r="G199" s="207"/>
      <c r="H199" s="207"/>
      <c r="I199" s="207"/>
      <c r="J199" s="207"/>
      <c r="K199" s="207"/>
      <c r="L199" s="207"/>
      <c r="M199" s="207"/>
      <c r="N199" s="207"/>
      <c r="O199" s="207"/>
      <c r="P199" s="207"/>
      <c r="Q199" s="207"/>
      <c r="R199" s="207"/>
      <c r="S199" s="207"/>
      <c r="T199" s="207"/>
      <c r="U199" s="207"/>
    </row>
    <row r="200" spans="1:21" ht="12.75" customHeight="1">
      <c r="A200" s="207"/>
      <c r="B200" s="207"/>
      <c r="C200" s="207"/>
      <c r="D200" s="207"/>
      <c r="E200" s="207"/>
      <c r="F200" s="207"/>
      <c r="G200" s="207"/>
      <c r="H200" s="207"/>
      <c r="I200" s="207"/>
      <c r="J200" s="207"/>
      <c r="K200" s="207"/>
      <c r="L200" s="207"/>
      <c r="M200" s="207"/>
      <c r="N200" s="207"/>
      <c r="O200" s="207"/>
      <c r="P200" s="207"/>
      <c r="Q200" s="207"/>
      <c r="R200" s="207"/>
      <c r="S200" s="207"/>
      <c r="T200" s="207"/>
      <c r="U200" s="207"/>
    </row>
    <row r="201" spans="1:21" ht="12.75" customHeight="1">
      <c r="A201" s="207"/>
      <c r="B201" s="207"/>
      <c r="C201" s="207"/>
      <c r="D201" s="207"/>
      <c r="E201" s="207"/>
      <c r="F201" s="207"/>
      <c r="G201" s="207"/>
      <c r="H201" s="207"/>
      <c r="I201" s="207"/>
      <c r="J201" s="207"/>
      <c r="K201" s="207"/>
      <c r="L201" s="207"/>
      <c r="M201" s="207"/>
      <c r="N201" s="207"/>
      <c r="O201" s="207"/>
      <c r="P201" s="207"/>
      <c r="Q201" s="207"/>
      <c r="R201" s="207"/>
      <c r="S201" s="207"/>
      <c r="T201" s="207"/>
      <c r="U201" s="207"/>
    </row>
    <row r="202" spans="1:21" ht="12.75" customHeight="1">
      <c r="A202" s="207"/>
      <c r="B202" s="207"/>
      <c r="C202" s="207"/>
      <c r="D202" s="207"/>
      <c r="E202" s="207"/>
      <c r="F202" s="207"/>
      <c r="G202" s="207"/>
      <c r="H202" s="207"/>
      <c r="I202" s="207"/>
      <c r="J202" s="207"/>
      <c r="K202" s="207"/>
      <c r="L202" s="207"/>
      <c r="M202" s="207"/>
      <c r="N202" s="207"/>
      <c r="O202" s="207"/>
      <c r="P202" s="207"/>
      <c r="Q202" s="207"/>
      <c r="R202" s="207"/>
      <c r="S202" s="207"/>
      <c r="T202" s="207"/>
      <c r="U202" s="207"/>
    </row>
    <row r="203" spans="1:21" ht="12.75" customHeight="1">
      <c r="A203" s="207"/>
      <c r="B203" s="207"/>
      <c r="C203" s="207"/>
      <c r="D203" s="207"/>
      <c r="E203" s="207"/>
      <c r="F203" s="207"/>
      <c r="G203" s="207"/>
      <c r="H203" s="207"/>
      <c r="I203" s="207"/>
      <c r="J203" s="207"/>
      <c r="K203" s="207"/>
      <c r="L203" s="207"/>
      <c r="M203" s="207"/>
      <c r="N203" s="207"/>
      <c r="O203" s="207"/>
      <c r="P203" s="207"/>
      <c r="Q203" s="207"/>
      <c r="R203" s="207"/>
      <c r="S203" s="207"/>
      <c r="T203" s="207"/>
      <c r="U203" s="207"/>
    </row>
    <row r="204" spans="1:21" ht="12.75" customHeight="1">
      <c r="A204" s="207"/>
      <c r="B204" s="207"/>
      <c r="C204" s="207"/>
      <c r="D204" s="207"/>
      <c r="E204" s="207"/>
      <c r="F204" s="207"/>
      <c r="G204" s="207"/>
      <c r="H204" s="207"/>
      <c r="I204" s="207"/>
      <c r="J204" s="207"/>
      <c r="K204" s="207"/>
      <c r="L204" s="207"/>
      <c r="M204" s="207"/>
      <c r="N204" s="207"/>
      <c r="O204" s="207"/>
      <c r="P204" s="207"/>
      <c r="Q204" s="207"/>
      <c r="R204" s="207"/>
      <c r="S204" s="207"/>
      <c r="T204" s="207"/>
      <c r="U204" s="207"/>
    </row>
    <row r="205" spans="1:21" ht="12.75" customHeight="1">
      <c r="A205" s="207"/>
      <c r="B205" s="207"/>
      <c r="C205" s="207"/>
      <c r="D205" s="207"/>
      <c r="E205" s="207"/>
      <c r="F205" s="207"/>
      <c r="G205" s="207"/>
      <c r="H205" s="207"/>
      <c r="I205" s="207"/>
      <c r="J205" s="207"/>
      <c r="K205" s="207"/>
      <c r="L205" s="207"/>
      <c r="M205" s="207"/>
      <c r="N205" s="207"/>
      <c r="O205" s="207"/>
      <c r="P205" s="207"/>
      <c r="Q205" s="207"/>
      <c r="R205" s="207"/>
      <c r="S205" s="207"/>
      <c r="T205" s="207"/>
      <c r="U205" s="207"/>
    </row>
    <row r="206" spans="1:21" ht="12.75" customHeight="1">
      <c r="A206" s="207"/>
      <c r="B206" s="207"/>
      <c r="C206" s="207"/>
      <c r="D206" s="207"/>
      <c r="E206" s="207"/>
      <c r="F206" s="207"/>
      <c r="G206" s="207"/>
      <c r="H206" s="207"/>
      <c r="I206" s="207"/>
      <c r="J206" s="207"/>
      <c r="K206" s="207"/>
      <c r="L206" s="207"/>
      <c r="M206" s="207"/>
      <c r="N206" s="207"/>
      <c r="O206" s="207"/>
      <c r="P206" s="207"/>
      <c r="Q206" s="207"/>
      <c r="R206" s="207"/>
      <c r="S206" s="207"/>
      <c r="T206" s="207"/>
      <c r="U206" s="207"/>
    </row>
    <row r="207" spans="1:21" ht="12.75" customHeight="1">
      <c r="A207" s="207"/>
      <c r="B207" s="207"/>
      <c r="C207" s="207"/>
      <c r="D207" s="207"/>
      <c r="E207" s="207"/>
      <c r="F207" s="207"/>
      <c r="G207" s="207"/>
      <c r="H207" s="207"/>
      <c r="I207" s="207"/>
      <c r="J207" s="207"/>
      <c r="K207" s="207"/>
      <c r="L207" s="207"/>
      <c r="M207" s="207"/>
      <c r="N207" s="207"/>
      <c r="O207" s="207"/>
      <c r="P207" s="207"/>
      <c r="Q207" s="207"/>
      <c r="R207" s="207"/>
      <c r="S207" s="207"/>
      <c r="T207" s="207"/>
      <c r="U207" s="207"/>
    </row>
    <row r="208" spans="1:21" ht="12.75" customHeight="1">
      <c r="A208" s="207"/>
      <c r="B208" s="207"/>
      <c r="C208" s="207"/>
      <c r="D208" s="207"/>
      <c r="E208" s="207"/>
      <c r="F208" s="207"/>
      <c r="G208" s="207"/>
      <c r="H208" s="207"/>
      <c r="I208" s="207"/>
      <c r="J208" s="207"/>
      <c r="K208" s="207"/>
      <c r="L208" s="207"/>
      <c r="M208" s="207"/>
      <c r="N208" s="207"/>
      <c r="O208" s="207"/>
      <c r="P208" s="207"/>
      <c r="Q208" s="207"/>
      <c r="R208" s="207"/>
      <c r="S208" s="207"/>
      <c r="T208" s="207"/>
      <c r="U208" s="207"/>
    </row>
    <row r="209" spans="1:21" ht="12.75" customHeight="1">
      <c r="A209" s="207"/>
      <c r="B209" s="207"/>
      <c r="C209" s="207"/>
      <c r="D209" s="207"/>
      <c r="E209" s="207"/>
      <c r="F209" s="207"/>
      <c r="G209" s="207"/>
      <c r="H209" s="207"/>
      <c r="I209" s="207"/>
      <c r="J209" s="207"/>
      <c r="K209" s="207"/>
      <c r="L209" s="207"/>
      <c r="M209" s="207"/>
      <c r="N209" s="207"/>
      <c r="O209" s="207"/>
      <c r="P209" s="207"/>
      <c r="Q209" s="207"/>
      <c r="R209" s="207"/>
      <c r="S209" s="207"/>
      <c r="T209" s="207"/>
      <c r="U209" s="207"/>
    </row>
    <row r="210" spans="1:21" ht="12.75" customHeight="1">
      <c r="A210" s="207"/>
      <c r="B210" s="207"/>
      <c r="C210" s="207"/>
      <c r="D210" s="207"/>
      <c r="E210" s="207"/>
      <c r="F210" s="207"/>
      <c r="G210" s="207"/>
      <c r="H210" s="207"/>
      <c r="I210" s="207"/>
      <c r="J210" s="207"/>
      <c r="K210" s="207"/>
      <c r="L210" s="207"/>
      <c r="M210" s="207"/>
      <c r="N210" s="207"/>
      <c r="O210" s="207"/>
      <c r="P210" s="207"/>
      <c r="Q210" s="207"/>
      <c r="R210" s="207"/>
      <c r="S210" s="207"/>
      <c r="T210" s="207"/>
      <c r="U210" s="207"/>
    </row>
    <row r="211" spans="1:21" ht="12.75" customHeight="1">
      <c r="A211" s="207"/>
      <c r="B211" s="207"/>
      <c r="C211" s="207"/>
      <c r="D211" s="207"/>
      <c r="E211" s="207"/>
      <c r="F211" s="207"/>
      <c r="G211" s="207"/>
      <c r="H211" s="207"/>
      <c r="I211" s="207"/>
      <c r="J211" s="207"/>
      <c r="K211" s="207"/>
      <c r="L211" s="207"/>
      <c r="M211" s="207"/>
      <c r="N211" s="207"/>
      <c r="O211" s="207"/>
      <c r="P211" s="207"/>
      <c r="Q211" s="207"/>
      <c r="R211" s="207"/>
      <c r="S211" s="207"/>
      <c r="T211" s="207"/>
      <c r="U211" s="207"/>
    </row>
    <row r="212" spans="1:21" ht="12.75" customHeight="1">
      <c r="A212" s="207"/>
      <c r="B212" s="207"/>
      <c r="C212" s="207"/>
      <c r="D212" s="207"/>
      <c r="E212" s="207"/>
      <c r="F212" s="207"/>
      <c r="G212" s="207"/>
      <c r="H212" s="207"/>
      <c r="I212" s="207"/>
      <c r="J212" s="207"/>
      <c r="K212" s="207"/>
      <c r="L212" s="207"/>
      <c r="M212" s="207"/>
      <c r="N212" s="207"/>
      <c r="O212" s="207"/>
      <c r="P212" s="207"/>
      <c r="Q212" s="207"/>
      <c r="R212" s="207"/>
      <c r="S212" s="207"/>
      <c r="T212" s="207"/>
      <c r="U212" s="207"/>
    </row>
    <row r="213" spans="1:21" ht="12.75" customHeight="1">
      <c r="A213" s="207"/>
      <c r="B213" s="207"/>
      <c r="C213" s="207"/>
      <c r="D213" s="207"/>
      <c r="E213" s="207"/>
      <c r="F213" s="207"/>
      <c r="G213" s="207"/>
      <c r="H213" s="207"/>
      <c r="I213" s="207"/>
      <c r="J213" s="207"/>
      <c r="K213" s="207"/>
      <c r="L213" s="207"/>
      <c r="M213" s="207"/>
      <c r="N213" s="207"/>
      <c r="O213" s="207"/>
      <c r="P213" s="207"/>
      <c r="Q213" s="207"/>
      <c r="R213" s="207"/>
      <c r="S213" s="207"/>
      <c r="T213" s="207"/>
      <c r="U213" s="207"/>
    </row>
    <row r="214" spans="1:21" ht="12.75" customHeight="1">
      <c r="A214" s="207"/>
      <c r="B214" s="207"/>
      <c r="C214" s="207"/>
      <c r="D214" s="207"/>
      <c r="E214" s="207"/>
      <c r="F214" s="207"/>
      <c r="G214" s="207"/>
      <c r="H214" s="207"/>
      <c r="I214" s="207"/>
      <c r="J214" s="207"/>
      <c r="K214" s="207"/>
      <c r="L214" s="207"/>
      <c r="M214" s="207"/>
      <c r="N214" s="207"/>
      <c r="O214" s="207"/>
      <c r="P214" s="207"/>
      <c r="Q214" s="207"/>
      <c r="R214" s="207"/>
      <c r="S214" s="207"/>
      <c r="T214" s="207"/>
      <c r="U214" s="207"/>
    </row>
    <row r="215" spans="1:21" ht="12.75" customHeight="1">
      <c r="A215" s="207"/>
      <c r="B215" s="207"/>
      <c r="C215" s="207"/>
      <c r="D215" s="207"/>
      <c r="E215" s="207"/>
      <c r="F215" s="207"/>
      <c r="G215" s="207"/>
      <c r="H215" s="207"/>
      <c r="I215" s="207"/>
      <c r="J215" s="207"/>
      <c r="K215" s="207"/>
      <c r="L215" s="207"/>
      <c r="M215" s="207"/>
      <c r="N215" s="207"/>
      <c r="O215" s="207"/>
      <c r="P215" s="207"/>
      <c r="Q215" s="207"/>
      <c r="R215" s="207"/>
      <c r="S215" s="207"/>
      <c r="T215" s="207"/>
      <c r="U215" s="207"/>
    </row>
    <row r="216" spans="1:21" ht="12.75" customHeight="1">
      <c r="A216" s="207"/>
      <c r="B216" s="207"/>
      <c r="C216" s="207"/>
      <c r="D216" s="207"/>
      <c r="E216" s="207"/>
      <c r="F216" s="207"/>
      <c r="G216" s="207"/>
      <c r="H216" s="207"/>
      <c r="I216" s="207"/>
      <c r="J216" s="207"/>
      <c r="K216" s="207"/>
      <c r="L216" s="207"/>
      <c r="M216" s="207"/>
      <c r="N216" s="207"/>
      <c r="O216" s="207"/>
      <c r="P216" s="207"/>
      <c r="Q216" s="207"/>
      <c r="R216" s="207"/>
      <c r="S216" s="207"/>
      <c r="T216" s="207"/>
      <c r="U216" s="207"/>
    </row>
    <row r="217" spans="1:21" ht="12.75" customHeight="1">
      <c r="A217" s="207"/>
      <c r="B217" s="207"/>
      <c r="C217" s="207"/>
      <c r="D217" s="207"/>
      <c r="E217" s="207"/>
      <c r="F217" s="207"/>
      <c r="G217" s="207"/>
      <c r="H217" s="207"/>
      <c r="I217" s="207"/>
      <c r="J217" s="207"/>
      <c r="K217" s="207"/>
      <c r="L217" s="207"/>
      <c r="M217" s="207"/>
      <c r="N217" s="207"/>
      <c r="O217" s="207"/>
      <c r="P217" s="207"/>
      <c r="Q217" s="207"/>
      <c r="R217" s="207"/>
      <c r="S217" s="207"/>
      <c r="T217" s="207"/>
      <c r="U217" s="207"/>
    </row>
    <row r="218" spans="1:21" ht="12.75" customHeight="1">
      <c r="A218" s="207"/>
      <c r="B218" s="207"/>
      <c r="C218" s="207"/>
      <c r="D218" s="207"/>
      <c r="E218" s="207"/>
      <c r="F218" s="207"/>
      <c r="G218" s="207"/>
      <c r="H218" s="207"/>
      <c r="I218" s="207"/>
      <c r="J218" s="207"/>
      <c r="K218" s="207"/>
      <c r="L218" s="207"/>
      <c r="M218" s="207"/>
      <c r="N218" s="207"/>
      <c r="O218" s="207"/>
      <c r="P218" s="207"/>
      <c r="Q218" s="207"/>
      <c r="R218" s="207"/>
      <c r="S218" s="207"/>
      <c r="T218" s="207"/>
      <c r="U218" s="207"/>
    </row>
    <row r="219" spans="1:21" ht="12.75" customHeight="1">
      <c r="A219" s="207"/>
      <c r="B219" s="207"/>
      <c r="C219" s="207"/>
      <c r="D219" s="207"/>
      <c r="E219" s="207"/>
      <c r="F219" s="207"/>
      <c r="G219" s="207"/>
      <c r="H219" s="207"/>
      <c r="I219" s="207"/>
      <c r="J219" s="207"/>
      <c r="K219" s="207"/>
      <c r="L219" s="207"/>
      <c r="M219" s="207"/>
      <c r="N219" s="207"/>
      <c r="O219" s="207"/>
      <c r="P219" s="207"/>
      <c r="Q219" s="207"/>
      <c r="R219" s="207"/>
      <c r="S219" s="207"/>
      <c r="T219" s="207"/>
      <c r="U219" s="207"/>
    </row>
    <row r="220" spans="1:21" ht="12.75" customHeight="1">
      <c r="A220" s="207"/>
      <c r="B220" s="207"/>
      <c r="C220" s="207"/>
      <c r="D220" s="207"/>
      <c r="E220" s="207"/>
      <c r="F220" s="207"/>
      <c r="G220" s="207"/>
      <c r="H220" s="207"/>
      <c r="I220" s="207"/>
      <c r="J220" s="207"/>
      <c r="K220" s="207"/>
      <c r="L220" s="207"/>
      <c r="M220" s="207"/>
      <c r="N220" s="207"/>
      <c r="O220" s="207"/>
      <c r="P220" s="207"/>
      <c r="Q220" s="207"/>
      <c r="R220" s="207"/>
      <c r="S220" s="207"/>
      <c r="T220" s="207"/>
      <c r="U220" s="207"/>
    </row>
    <row r="221" spans="1:21" ht="12.75" customHeight="1">
      <c r="A221" s="207"/>
      <c r="B221" s="207"/>
      <c r="C221" s="207"/>
      <c r="D221" s="207"/>
      <c r="E221" s="207"/>
      <c r="F221" s="207"/>
      <c r="G221" s="207"/>
      <c r="H221" s="207"/>
      <c r="I221" s="207"/>
      <c r="J221" s="207"/>
      <c r="K221" s="207"/>
      <c r="L221" s="207"/>
      <c r="M221" s="207"/>
      <c r="N221" s="207"/>
      <c r="O221" s="207"/>
      <c r="P221" s="207"/>
      <c r="Q221" s="207"/>
      <c r="R221" s="207"/>
      <c r="S221" s="207"/>
      <c r="T221" s="207"/>
      <c r="U221" s="207"/>
    </row>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vt:lpstr>
      <vt:lpstr>Riesg Corrupc</vt:lpstr>
      <vt:lpstr>Tabla Impacto</vt:lpstr>
      <vt:lpstr>Tabla probabilidad</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Laura Daniela Rojas Gutierrez</cp:lastModifiedBy>
  <dcterms:created xsi:type="dcterms:W3CDTF">2022-02-16T01:14:43Z</dcterms:created>
  <dcterms:modified xsi:type="dcterms:W3CDTF">2022-05-18T15:50:58Z</dcterms:modified>
</cp:coreProperties>
</file>